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activeTab="0"/>
  </bookViews>
  <sheets>
    <sheet name="B" sheetId="1" r:id="rId1"/>
    <sheet name="C" sheetId="2" r:id="rId2"/>
    <sheet name="tas" sheetId="3" r:id="rId3"/>
    <sheet name="50 pooli A,B" sheetId="4" r:id="rId4"/>
    <sheet name="50 pooli C,D" sheetId="5" r:id="rId5"/>
    <sheet name="50 cup" sheetId="6" r:id="rId6"/>
    <sheet name="MK pooli A" sheetId="7" r:id="rId7"/>
    <sheet name="MK pooli B" sheetId="8" r:id="rId8"/>
    <sheet name="MK cup" sheetId="9" r:id="rId9"/>
    <sheet name="Nimet" sheetId="10" state="hidden" r:id="rId10"/>
    <sheet name="cup32" sheetId="11" state="hidden" r:id="rId11"/>
    <sheet name="cup16" sheetId="12" state="hidden" r:id="rId12"/>
    <sheet name="cup8" sheetId="13" state="hidden" r:id="rId13"/>
    <sheet name="Pool6" sheetId="14" state="hidden" r:id="rId14"/>
    <sheet name="Pool4" sheetId="15" state="hidden" r:id="rId15"/>
  </sheets>
  <definedNames>
    <definedName name="Db">'Nimet'!$A$2:$D$151</definedName>
    <definedName name="_xlnm.Print_Area" localSheetId="5">'50 cup'!$D$1:$J$21</definedName>
    <definedName name="_xlnm.Print_Area" localSheetId="3">'50 pooli A,B'!$C$1:$AJ$39</definedName>
    <definedName name="_xlnm.Print_Area" localSheetId="4">'50 pooli C,D'!$C$1:$AJ$39</definedName>
    <definedName name="_xlnm.Print_Area" localSheetId="0">'B'!$D$1:$J$31</definedName>
    <definedName name="_xlnm.Print_Area" localSheetId="1">'C'!$D$1:$J$31</definedName>
    <definedName name="_xlnm.Print_Area" localSheetId="11">'cup16'!$D$1:$J$31</definedName>
    <definedName name="_xlnm.Print_Area" localSheetId="10">'cup32'!$D$1:$J$51</definedName>
    <definedName name="_xlnm.Print_Area" localSheetId="12">'cup8'!$D$1:$J$21</definedName>
    <definedName name="_xlnm.Print_Area" localSheetId="8">'MK cup'!$D$1:$J$21</definedName>
    <definedName name="_xlnm.Print_Area" localSheetId="6">'MK pooli A'!$C$1:$AM$38</definedName>
    <definedName name="_xlnm.Print_Area" localSheetId="7">'MK pooli B'!$C$1:$AM$38</definedName>
    <definedName name="_xlnm.Print_Area" localSheetId="9">'Nimet'!$A$1:$D$251</definedName>
    <definedName name="_xlnm.Print_Area" localSheetId="14">'Pool4'!$C$1:$AM$25</definedName>
    <definedName name="_xlnm.Print_Area" localSheetId="13">'Pool6'!$C$1:$AM$38</definedName>
    <definedName name="_xlnm.Print_Area" localSheetId="2">'tas'!$D$1:$J$51</definedName>
    <definedName name="_xlnm.Print_Titles" localSheetId="9">'Nimet'!$1:$1</definedName>
  </definedNames>
  <calcPr fullCalcOnLoad="1"/>
</workbook>
</file>

<file path=xl/sharedStrings.xml><?xml version="1.0" encoding="utf-8"?>
<sst xmlns="http://schemas.openxmlformats.org/spreadsheetml/2006/main" count="995" uniqueCount="162">
  <si>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</si>
  <si>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</si>
  <si>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</si>
  <si>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</si>
  <si>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</si>
  <si>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</si>
  <si>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</si>
  <si>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</si>
  <si>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</si>
  <si>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</si>
  <si>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</si>
  <si>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</si>
  <si>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</si>
  <si>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</si>
  <si>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</si>
  <si>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</si>
  <si>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</si>
  <si>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</si>
  <si>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</si>
  <si>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</si>
  <si>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</si>
  <si>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</si>
  <si>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</si>
  <si>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</si>
  <si>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</si>
  <si>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</si>
  <si>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</si>
  <si>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</si>
  <si>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</si>
  <si>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</si>
  <si>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</si>
  <si>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</si>
  <si>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</si>
  <si>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</si>
  <si>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</si>
  <si>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</si>
  <si>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</si>
  <si>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KoKu</t>
  </si>
  <si>
    <t>Tommy Alén</t>
  </si>
  <si>
    <t>Esa Kallio</t>
  </si>
  <si>
    <t>Sakari Kauranen</t>
  </si>
  <si>
    <t>Juhani Ala-Hukkala</t>
  </si>
  <si>
    <t>Pekka Övermark</t>
  </si>
  <si>
    <t>Jukka Dahlström</t>
  </si>
  <si>
    <t>Mats Stenfors</t>
  </si>
  <si>
    <t>HIK</t>
  </si>
  <si>
    <t>Vana</t>
  </si>
  <si>
    <t>KuPTS</t>
  </si>
  <si>
    <t>Martti Kangas</t>
  </si>
  <si>
    <t>SeSi</t>
  </si>
  <si>
    <t>Jukka Kalliokoski</t>
  </si>
  <si>
    <t>OPT-86</t>
  </si>
  <si>
    <t>Lasse Vimpari</t>
  </si>
  <si>
    <t>Pekka Salokannel</t>
  </si>
  <si>
    <t>TuPy</t>
  </si>
  <si>
    <t>Henri Salokannel</t>
  </si>
  <si>
    <t>Pooli B</t>
  </si>
  <si>
    <t>Pooli C</t>
  </si>
  <si>
    <t>Pooli D</t>
  </si>
  <si>
    <t>Järj: KoKu</t>
  </si>
  <si>
    <t>MK-B</t>
  </si>
  <si>
    <t>D</t>
  </si>
  <si>
    <t>C</t>
  </si>
  <si>
    <t>B</t>
  </si>
  <si>
    <t>A</t>
  </si>
  <si>
    <t>Henrik Roth</t>
  </si>
  <si>
    <t>Ove Stenfors</t>
  </si>
  <si>
    <t>Eeva Eteläinen</t>
  </si>
  <si>
    <t>PTS-60</t>
  </si>
  <si>
    <t>Bertel Blomkvist</t>
  </si>
  <si>
    <t>Bo-Eric Herrgård</t>
  </si>
  <si>
    <t>Seppo Kankaanpää</t>
  </si>
  <si>
    <t>Alf Orre</t>
  </si>
  <si>
    <t>Ossi Hella</t>
  </si>
  <si>
    <t>Pertti Hella</t>
  </si>
  <si>
    <t>Teemu Oinas</t>
  </si>
  <si>
    <t>Pekka Ågren</t>
  </si>
  <si>
    <t>PuPy</t>
  </si>
  <si>
    <t>Tuomas Kallinki</t>
  </si>
  <si>
    <t>Topi Latukka</t>
  </si>
  <si>
    <t>Markku Mäenpää</t>
  </si>
  <si>
    <t>Alpo Ojala</t>
  </si>
  <si>
    <t>Juhani Suvanto</t>
  </si>
  <si>
    <t>Henrik Wennman</t>
  </si>
  <si>
    <t>YNM</t>
  </si>
  <si>
    <t>KoKun malja 18.2.2007</t>
  </si>
  <si>
    <t>MK-C</t>
  </si>
  <si>
    <t>Tasoitus</t>
  </si>
  <si>
    <t>KoKun Malja 18.2.2007</t>
  </si>
  <si>
    <t>IK-50</t>
  </si>
  <si>
    <t>MK</t>
  </si>
  <si>
    <t>9,6,6</t>
  </si>
  <si>
    <t>9,8,2</t>
  </si>
  <si>
    <t>1,5,5</t>
  </si>
  <si>
    <t>7,-11,11,6</t>
  </si>
  <si>
    <t>9,2,-10,5</t>
  </si>
  <si>
    <t>12,6,-8,7</t>
  </si>
  <si>
    <t>3,5,9</t>
  </si>
  <si>
    <t>8,7,12</t>
  </si>
  <si>
    <t>6,5,2</t>
  </si>
  <si>
    <t>9,5,11</t>
  </si>
  <si>
    <t>6,-3,8,1</t>
  </si>
  <si>
    <t>7,-9,6,-8,5</t>
  </si>
  <si>
    <t>-5,4,-8,8,8</t>
  </si>
  <si>
    <t>-9,9,6,4</t>
  </si>
  <si>
    <t>2,4,5</t>
  </si>
  <si>
    <t>4,-6,1,-6,5</t>
  </si>
  <si>
    <t>2,3,4</t>
  </si>
  <si>
    <t>7,1,2</t>
  </si>
  <si>
    <t>9,5,6</t>
  </si>
  <si>
    <t>10,8,11</t>
  </si>
  <si>
    <t>7,6,5</t>
  </si>
  <si>
    <t>8,-10,7,5</t>
  </si>
  <si>
    <t>9,7,8</t>
  </si>
  <si>
    <t>8,7,2</t>
  </si>
  <si>
    <t>8,12,10</t>
  </si>
  <si>
    <t>6,11,7</t>
  </si>
  <si>
    <t>3,-8,-10,6,10</t>
  </si>
  <si>
    <t>12,7,7</t>
  </si>
  <si>
    <t>12,-3,10,7</t>
  </si>
  <si>
    <t>6,10,5</t>
  </si>
  <si>
    <t>4,6,8</t>
  </si>
  <si>
    <t>5,5,8</t>
  </si>
  <si>
    <t>w.o.</t>
  </si>
  <si>
    <t>-9,4,7,-8,8</t>
  </si>
  <si>
    <t>5,8,6</t>
  </si>
  <si>
    <t>6,-8,-8,7,9</t>
  </si>
  <si>
    <t>6,-9,-8,8,7</t>
  </si>
  <si>
    <t>7,-10,9,8</t>
  </si>
  <si>
    <t>-6,-7,8,18,12</t>
  </si>
  <si>
    <t>5,-9,4,4</t>
  </si>
  <si>
    <t>5,-8,6,-9,9</t>
  </si>
  <si>
    <t>9,2,-4,-3,7</t>
  </si>
  <si>
    <t>7,-8,9,8</t>
  </si>
  <si>
    <t>-11,6,5,6</t>
  </si>
  <si>
    <t>11,-4,6,-3,9</t>
  </si>
  <si>
    <t>6,2,12</t>
  </si>
  <si>
    <t>-7,-10,9,9,5</t>
  </si>
  <si>
    <t>10,8,-7,8,9</t>
  </si>
  <si>
    <t>3,7,5</t>
  </si>
  <si>
    <t>10,9,-7,-8,12</t>
  </si>
  <si>
    <t>9,9,7</t>
  </si>
  <si>
    <t>5.</t>
  </si>
  <si>
    <t>4.</t>
  </si>
  <si>
    <t>8,6,6</t>
  </si>
  <si>
    <t>9,-9,11,12</t>
  </si>
  <si>
    <t>6,3,6</t>
  </si>
  <si>
    <t>A1</t>
  </si>
  <si>
    <t>D2</t>
  </si>
  <si>
    <t>B2</t>
  </si>
  <si>
    <t>C1</t>
  </si>
  <si>
    <t>D1</t>
  </si>
  <si>
    <t>C2</t>
  </si>
  <si>
    <t>A2</t>
  </si>
  <si>
    <t>B1</t>
  </si>
  <si>
    <t>-7,10,9,5</t>
  </si>
  <si>
    <t>3,9,9</t>
  </si>
  <si>
    <t>7,5,8</t>
  </si>
  <si>
    <t>8,7,8</t>
  </si>
  <si>
    <t>-5,8,9,7</t>
  </si>
  <si>
    <t>8,7,7</t>
  </si>
  <si>
    <t>3,7,8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</si>
</sst>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2" borderId="0" xfId="0" applyFont="1" applyFill="1" applyBorder="1" applyAlignment="1">
      <alignment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5" xfId="0" applyNumberFormat="1" applyFont="1" applyFill="1" applyBorder="1" applyAlignment="1" applyProtection="1">
      <alignment/>
      <protection locked="0"/>
    </xf>
    <xf numFmtId="0" fontId="0" fillId="2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7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2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2" borderId="11" xfId="0" applyNumberFormat="1" applyFont="1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" fillId="0" borderId="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C1:K28"/>
  <sheetViews>
    <sheetView showGridLines="0" tabSelected="1" zoomScale="75" zoomScaleNormal="75" zoomScaleSheetLayoutView="80" workbookViewId="0" topLeftCell="A1">
      <selection activeCell="A1" sqref="A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85</v>
      </c>
    </row>
    <row r="2" ht="15" customHeight="1">
      <c r="D2" s="10" t="s">
        <v>59</v>
      </c>
    </row>
    <row r="3" spans="4:10" ht="15" customHeight="1">
      <c r="D3" s="10" t="s">
        <v>60</v>
      </c>
      <c r="G3" s="22" t="s">
        <v>30</v>
      </c>
      <c r="H3" s="3" t="str">
        <f>IF(J17="","",VLOOKUP(J17,D9:F26,3))</f>
        <v>Henrik Roth, HIK</v>
      </c>
      <c r="J3" s="1" t="str">
        <f>IF(J18="","",J18)</f>
        <v>-9,9,6,4</v>
      </c>
    </row>
    <row r="4" spans="4:8" ht="15" customHeight="1">
      <c r="D4" s="9"/>
      <c r="G4" s="22" t="s">
        <v>31</v>
      </c>
      <c r="H4" s="1" t="str">
        <f>IF(J17="","",IF(I12=J17,VLOOKUP(I22,D9:F26,3),VLOOKUP(I12,D9:F26,3)))</f>
        <v>Tommy Alén, KoKu</v>
      </c>
    </row>
    <row r="5" spans="4:8" ht="15" customHeight="1">
      <c r="D5" s="9"/>
      <c r="G5" s="22" t="s">
        <v>32</v>
      </c>
      <c r="H5" s="1" t="str">
        <f>IF(I12="","",IF(H10=I12,VLOOKUP(H14,$D$9:$F$26,3),VLOOKUP(H10,$D$9:$F$26,3)))</f>
        <v>Henri Salokannel, TuPy</v>
      </c>
    </row>
    <row r="6" spans="4:8" ht="15" customHeight="1">
      <c r="D6" s="9"/>
      <c r="G6" s="22" t="s">
        <v>32</v>
      </c>
      <c r="H6" s="1" t="str">
        <f>IF(I22="","",IF(H20=I22,VLOOKUP(H24,$D$9:$F$26,3),VLOOKUP(H20,$D$9:$F$26,3)))</f>
        <v>Ove Stenfors, HIK</v>
      </c>
    </row>
    <row r="8" spans="4:6" ht="15" customHeight="1">
      <c r="D8" s="2"/>
      <c r="E8" s="2"/>
      <c r="F8" s="2"/>
    </row>
    <row r="9" spans="3:10" ht="14.25" customHeight="1">
      <c r="C9" s="20">
        <v>14</v>
      </c>
      <c r="D9" s="51">
        <v>1</v>
      </c>
      <c r="E9" s="44">
        <v>3</v>
      </c>
      <c r="F9" s="5" t="str">
        <f>IF(C9=0,"",INDEX(Nimet!$A$2:$D$251,C9,4))</f>
        <v>Mats Stenfors, KoKu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4</v>
      </c>
      <c r="I10" s="23"/>
      <c r="J10" s="23"/>
    </row>
    <row r="11" spans="3:10" ht="14.25" customHeight="1">
      <c r="C11" s="20">
        <v>12</v>
      </c>
      <c r="D11" s="49">
        <v>3</v>
      </c>
      <c r="E11" s="44"/>
      <c r="F11" s="5" t="str">
        <f>IF(C11=0,"",INDEX(Nimet!$A$2:$D$251,C11,4))</f>
        <v>Sakari Kauranen, KoKu</v>
      </c>
      <c r="G11" s="43">
        <v>4</v>
      </c>
      <c r="H11" s="34" t="s">
        <v>98</v>
      </c>
      <c r="I11" s="23"/>
      <c r="J11" s="23"/>
    </row>
    <row r="12" spans="3:10" ht="14.25" customHeight="1">
      <c r="C12" s="20">
        <v>33</v>
      </c>
      <c r="D12" s="50">
        <v>4</v>
      </c>
      <c r="E12" s="45"/>
      <c r="F12" s="4" t="str">
        <f>IF(C12=0,"",INDEX(Nimet!$A$2:$D$251,C12,4))</f>
        <v>Henri Salokannel, TuPy</v>
      </c>
      <c r="G12" s="33" t="s">
        <v>91</v>
      </c>
      <c r="H12" s="25"/>
      <c r="I12" s="41">
        <v>5</v>
      </c>
      <c r="J12" s="23"/>
    </row>
    <row r="13" spans="3:10" ht="14.25" customHeight="1">
      <c r="C13" s="20">
        <v>1</v>
      </c>
      <c r="D13" s="49">
        <v>5</v>
      </c>
      <c r="E13" s="44"/>
      <c r="F13" s="5" t="str">
        <f>IF(C13=0,"",INDEX(Nimet!$A$2:$D$251,C13,4))</f>
        <v>Henrik Roth, HIK</v>
      </c>
      <c r="G13" s="40">
        <v>5</v>
      </c>
      <c r="H13" s="25"/>
      <c r="I13" s="34" t="s">
        <v>102</v>
      </c>
      <c r="J13" s="23"/>
    </row>
    <row r="14" spans="3:10" ht="14.25" customHeight="1">
      <c r="C14" s="20">
        <v>13</v>
      </c>
      <c r="D14" s="50">
        <v>6</v>
      </c>
      <c r="E14" s="45"/>
      <c r="F14" s="4" t="str">
        <f>IF(C14=0,"",INDEX(Nimet!$A$2:$D$251,C14,4))</f>
        <v>Alf Orre, KoKu</v>
      </c>
      <c r="G14" s="32" t="s">
        <v>92</v>
      </c>
      <c r="H14" s="42">
        <v>5</v>
      </c>
      <c r="I14" s="25"/>
      <c r="J14" s="23"/>
    </row>
    <row r="15" spans="3:10" ht="14.25" customHeight="1">
      <c r="C15" s="20">
        <v>31</v>
      </c>
      <c r="D15" s="49">
        <v>7</v>
      </c>
      <c r="E15" s="44"/>
      <c r="F15" s="5" t="str">
        <f>IF(C15=0,"",INDEX(Nimet!$A$2:$D$251,C15,4))</f>
        <v>Juhani Suvanto, SeSi</v>
      </c>
      <c r="G15" s="43">
        <v>8</v>
      </c>
      <c r="H15" s="33" t="s">
        <v>99</v>
      </c>
      <c r="I15" s="25"/>
      <c r="J15" s="23"/>
    </row>
    <row r="16" spans="3:10" ht="14.25" customHeight="1">
      <c r="C16" s="20">
        <v>10</v>
      </c>
      <c r="D16" s="50">
        <v>8</v>
      </c>
      <c r="E16" s="45" t="s">
        <v>63</v>
      </c>
      <c r="F16" s="4" t="str">
        <f>IF(C16=0,"",INDEX(Nimet!$A$2:$D$251,C16,4))</f>
        <v>Bo-Eric Herrgård, KoKu</v>
      </c>
      <c r="G16" s="33" t="s">
        <v>93</v>
      </c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>
        <v>5</v>
      </c>
    </row>
    <row r="18" spans="4:11" ht="14.25" customHeight="1">
      <c r="D18" s="2"/>
      <c r="E18" s="45"/>
      <c r="F18" s="2"/>
      <c r="G18" s="38"/>
      <c r="H18" s="26"/>
      <c r="I18" s="25"/>
      <c r="J18" s="35" t="s">
        <v>104</v>
      </c>
      <c r="K18" s="3"/>
    </row>
    <row r="19" spans="3:11" ht="14.25" customHeight="1">
      <c r="C19" s="20">
        <v>38</v>
      </c>
      <c r="D19" s="49">
        <v>9</v>
      </c>
      <c r="E19" s="44">
        <v>17</v>
      </c>
      <c r="F19" s="5" t="str">
        <f>IF(C19=0,"",INDEX(Nimet!$A$2:$D$251,C19,4))</f>
        <v>Lasse Vimpari, YNM</v>
      </c>
      <c r="G19" s="40">
        <v>9</v>
      </c>
      <c r="H19" s="23"/>
      <c r="I19" s="25"/>
      <c r="J19" s="23"/>
      <c r="K19" s="3"/>
    </row>
    <row r="20" spans="3:11" ht="14.25" customHeight="1">
      <c r="C20" s="20">
        <v>6</v>
      </c>
      <c r="D20" s="50">
        <v>10</v>
      </c>
      <c r="E20" s="45"/>
      <c r="F20" s="4" t="str">
        <f>IF(C20=0,"",INDEX(Nimet!$A$2:$D$251,C20,4))</f>
        <v>Juhani Ala-Hukkala, KoKu</v>
      </c>
      <c r="G20" s="32" t="s">
        <v>94</v>
      </c>
      <c r="H20" s="41">
        <v>12</v>
      </c>
      <c r="I20" s="25"/>
      <c r="J20" s="23"/>
      <c r="K20" s="3"/>
    </row>
    <row r="21" spans="3:11" ht="14.25" customHeight="1">
      <c r="C21" s="20">
        <v>17</v>
      </c>
      <c r="D21" s="49">
        <v>11</v>
      </c>
      <c r="E21" s="44"/>
      <c r="F21" s="5" t="str">
        <f>IF(C21=0,"",INDEX(Nimet!$A$2:$D$251,C21,4))</f>
        <v>Ossi Hella, KuPTS</v>
      </c>
      <c r="G21" s="43">
        <v>12</v>
      </c>
      <c r="H21" s="34" t="s">
        <v>100</v>
      </c>
      <c r="I21" s="25"/>
      <c r="J21" s="23"/>
      <c r="K21" s="3"/>
    </row>
    <row r="22" spans="3:11" ht="14.25" customHeight="1">
      <c r="C22" s="20">
        <v>2</v>
      </c>
      <c r="D22" s="50">
        <v>12</v>
      </c>
      <c r="E22" s="45"/>
      <c r="F22" s="4" t="str">
        <f>IF(C22=0,"",INDEX(Nimet!$A$2:$D$251,C22,4))</f>
        <v>Ove Stenfors, HIK</v>
      </c>
      <c r="G22" s="33" t="s">
        <v>95</v>
      </c>
      <c r="H22" s="25"/>
      <c r="I22" s="42">
        <v>14</v>
      </c>
      <c r="J22" s="23"/>
      <c r="K22" s="3"/>
    </row>
    <row r="23" spans="3:11" ht="14.25" customHeight="1">
      <c r="C23" s="20">
        <v>34</v>
      </c>
      <c r="D23" s="49">
        <v>13</v>
      </c>
      <c r="E23" s="44"/>
      <c r="F23" s="5" t="str">
        <f>IF(C23=0,"",INDEX(Nimet!$A$2:$D$251,C23,4))</f>
        <v>Pekka Salokannel, TuPy</v>
      </c>
      <c r="G23" s="40">
        <v>14</v>
      </c>
      <c r="H23" s="25"/>
      <c r="I23" s="33" t="s">
        <v>103</v>
      </c>
      <c r="J23" s="23"/>
      <c r="K23" s="3"/>
    </row>
    <row r="24" spans="3:11" ht="14.25" customHeight="1">
      <c r="C24" s="20">
        <v>7</v>
      </c>
      <c r="D24" s="50">
        <v>14</v>
      </c>
      <c r="E24" s="45"/>
      <c r="F24" s="4" t="str">
        <f>IF(C24=0,"",INDEX(Nimet!$A$2:$D$251,C24,4))</f>
        <v>Tommy Alén, KoKu</v>
      </c>
      <c r="G24" s="32" t="s">
        <v>96</v>
      </c>
      <c r="H24" s="42">
        <v>14</v>
      </c>
      <c r="I24" s="23"/>
      <c r="J24" s="23"/>
      <c r="K24" s="3"/>
    </row>
    <row r="25" spans="3:11" ht="14.25" customHeight="1">
      <c r="C25" s="20">
        <v>4</v>
      </c>
      <c r="D25" s="49">
        <v>15</v>
      </c>
      <c r="E25" s="44"/>
      <c r="F25" s="5" t="str">
        <f>IF(C25=0,"",INDEX(Nimet!$A$2:$D$251,C25,4))</f>
        <v>Eeva Eteläinen, PTS-60</v>
      </c>
      <c r="G25" s="43">
        <v>16</v>
      </c>
      <c r="H25" s="33" t="s">
        <v>101</v>
      </c>
      <c r="I25" s="23"/>
      <c r="J25" s="23"/>
      <c r="K25" s="3"/>
    </row>
    <row r="26" spans="3:11" ht="14.25" customHeight="1">
      <c r="C26" s="20">
        <v>9</v>
      </c>
      <c r="D26" s="50">
        <v>16</v>
      </c>
      <c r="E26" s="45">
        <v>12</v>
      </c>
      <c r="F26" s="4" t="str">
        <f>IF(C26=0,"",INDEX(Nimet!$A$2:$D$251,C26,4))</f>
        <v>Jukka Dahlström, KoKu</v>
      </c>
      <c r="G26" s="33" t="s">
        <v>97</v>
      </c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252"/>
  <sheetViews>
    <sheetView showGridLines="0" showRowColHeaders="0" zoomScale="75" zoomScaleNormal="75" workbookViewId="0" topLeftCell="A1">
      <pane ySplit="1" topLeftCell="BM2" activePane="bottomLeft" state="frozen"/>
      <selection pane="topLeft" activeCell="F5" sqref="F5"/>
      <selection pane="bottomLeft" activeCell="D19" sqref="D19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3" t="s">
        <v>29</v>
      </c>
      <c r="B1" s="113" t="s">
        <v>24</v>
      </c>
      <c r="C1" s="113" t="s">
        <v>23</v>
      </c>
      <c r="D1" s="113" t="s">
        <v>25</v>
      </c>
      <c r="E1" s="114"/>
      <c r="F1" s="114"/>
    </row>
    <row r="2" spans="1:6" ht="12.75">
      <c r="A2" s="114">
        <v>1</v>
      </c>
      <c r="B2" s="119" t="s">
        <v>65</v>
      </c>
      <c r="C2" s="119" t="s">
        <v>45</v>
      </c>
      <c r="D2" s="114" t="str">
        <f aca="true" t="shared" si="0" ref="D2:D10">IF(B2="","",CONCATENATE(B2,", ",C2))</f>
        <v>Henrik Roth, HIK</v>
      </c>
      <c r="E2" s="114"/>
      <c r="F2" s="114"/>
    </row>
    <row r="3" spans="1:6" ht="12.75">
      <c r="A3" s="114">
        <v>2</v>
      </c>
      <c r="B3" s="119" t="s">
        <v>66</v>
      </c>
      <c r="C3" s="119" t="s">
        <v>45</v>
      </c>
      <c r="D3" s="114" t="str">
        <f t="shared" si="0"/>
        <v>Ove Stenfors, HIK</v>
      </c>
      <c r="E3" s="114"/>
      <c r="F3" s="114"/>
    </row>
    <row r="4" spans="1:6" ht="12.75">
      <c r="A4" s="114">
        <v>3</v>
      </c>
      <c r="B4" s="119"/>
      <c r="C4" s="119"/>
      <c r="D4" s="114">
        <f t="shared" si="0"/>
      </c>
      <c r="E4" s="114"/>
      <c r="F4" s="114"/>
    </row>
    <row r="5" spans="1:6" ht="12.75">
      <c r="A5" s="114">
        <v>4</v>
      </c>
      <c r="B5" s="119" t="s">
        <v>67</v>
      </c>
      <c r="C5" s="119" t="s">
        <v>68</v>
      </c>
      <c r="D5" s="114" t="str">
        <f t="shared" si="0"/>
        <v>Eeva Eteläinen, PTS-60</v>
      </c>
      <c r="E5" s="114"/>
      <c r="F5" s="114"/>
    </row>
    <row r="6" spans="1:6" ht="12.75">
      <c r="A6" s="114">
        <v>5</v>
      </c>
      <c r="B6" s="119"/>
      <c r="C6" s="119"/>
      <c r="D6" s="114">
        <f t="shared" si="0"/>
      </c>
      <c r="E6" s="114"/>
      <c r="F6" s="114"/>
    </row>
    <row r="7" spans="1:6" ht="12.75">
      <c r="A7" s="114">
        <v>6</v>
      </c>
      <c r="B7" s="119" t="s">
        <v>41</v>
      </c>
      <c r="C7" s="119" t="s">
        <v>37</v>
      </c>
      <c r="D7" s="114" t="str">
        <f t="shared" si="0"/>
        <v>Juhani Ala-Hukkala, KoKu</v>
      </c>
      <c r="E7" s="114"/>
      <c r="F7" s="114"/>
    </row>
    <row r="8" spans="1:6" ht="12.75">
      <c r="A8" s="114">
        <v>7</v>
      </c>
      <c r="B8" s="119" t="s">
        <v>38</v>
      </c>
      <c r="C8" s="119" t="s">
        <v>37</v>
      </c>
      <c r="D8" s="114" t="str">
        <f t="shared" si="0"/>
        <v>Tommy Alén, KoKu</v>
      </c>
      <c r="E8" s="114"/>
      <c r="F8" s="114"/>
    </row>
    <row r="9" spans="1:6" ht="12.75">
      <c r="A9" s="114">
        <v>8</v>
      </c>
      <c r="B9" s="119" t="s">
        <v>69</v>
      </c>
      <c r="C9" s="119" t="s">
        <v>37</v>
      </c>
      <c r="D9" s="114" t="str">
        <f t="shared" si="0"/>
        <v>Bertel Blomkvist, KoKu</v>
      </c>
      <c r="E9" s="114"/>
      <c r="F9" s="114"/>
    </row>
    <row r="10" spans="1:6" ht="12.75">
      <c r="A10" s="114">
        <v>9</v>
      </c>
      <c r="B10" s="119" t="s">
        <v>43</v>
      </c>
      <c r="C10" s="119" t="s">
        <v>37</v>
      </c>
      <c r="D10" s="114" t="str">
        <f t="shared" si="0"/>
        <v>Jukka Dahlström, KoKu</v>
      </c>
      <c r="E10" s="114"/>
      <c r="F10" s="114"/>
    </row>
    <row r="11" spans="1:6" ht="12.75">
      <c r="A11" s="114">
        <v>10</v>
      </c>
      <c r="B11" s="119" t="s">
        <v>70</v>
      </c>
      <c r="C11" s="119" t="s">
        <v>37</v>
      </c>
      <c r="D11" s="114" t="str">
        <f aca="true" t="shared" si="1" ref="D11:D68">IF(B11="","",CONCATENATE(B11,", ",C11))</f>
        <v>Bo-Eric Herrgård, KoKu</v>
      </c>
      <c r="E11" s="114"/>
      <c r="F11" s="114"/>
    </row>
    <row r="12" spans="1:6" ht="12.75">
      <c r="A12" s="114">
        <v>11</v>
      </c>
      <c r="B12" s="119" t="s">
        <v>71</v>
      </c>
      <c r="C12" s="119" t="s">
        <v>37</v>
      </c>
      <c r="D12" s="114" t="str">
        <f t="shared" si="1"/>
        <v>Seppo Kankaanpää, KoKu</v>
      </c>
      <c r="E12" s="114"/>
      <c r="F12" s="114"/>
    </row>
    <row r="13" spans="1:6" ht="12.75">
      <c r="A13" s="114">
        <v>12</v>
      </c>
      <c r="B13" s="119" t="s">
        <v>40</v>
      </c>
      <c r="C13" s="119" t="s">
        <v>37</v>
      </c>
      <c r="D13" s="114" t="str">
        <f t="shared" si="1"/>
        <v>Sakari Kauranen, KoKu</v>
      </c>
      <c r="E13" s="114"/>
      <c r="F13" s="114"/>
    </row>
    <row r="14" spans="1:6" ht="12.75">
      <c r="A14" s="114">
        <v>13</v>
      </c>
      <c r="B14" s="119" t="s">
        <v>72</v>
      </c>
      <c r="C14" s="119" t="s">
        <v>37</v>
      </c>
      <c r="D14" s="114" t="str">
        <f t="shared" si="1"/>
        <v>Alf Orre, KoKu</v>
      </c>
      <c r="E14" s="114"/>
      <c r="F14" s="114"/>
    </row>
    <row r="15" spans="1:6" ht="12.75">
      <c r="A15" s="114">
        <v>14</v>
      </c>
      <c r="B15" s="119" t="s">
        <v>44</v>
      </c>
      <c r="C15" s="119" t="s">
        <v>37</v>
      </c>
      <c r="D15" s="114" t="str">
        <f t="shared" si="1"/>
        <v>Mats Stenfors, KoKu</v>
      </c>
      <c r="E15" s="114"/>
      <c r="F15" s="114"/>
    </row>
    <row r="16" spans="1:6" ht="12.75">
      <c r="A16" s="114">
        <v>15</v>
      </c>
      <c r="B16" s="119" t="s">
        <v>42</v>
      </c>
      <c r="C16" s="119" t="s">
        <v>37</v>
      </c>
      <c r="D16" s="114" t="str">
        <f t="shared" si="1"/>
        <v>Pekka Övermark, KoKu</v>
      </c>
      <c r="E16" s="114"/>
      <c r="F16" s="114"/>
    </row>
    <row r="17" spans="1:6" ht="12.75">
      <c r="A17" s="114">
        <v>16</v>
      </c>
      <c r="B17" s="119"/>
      <c r="C17" s="119"/>
      <c r="D17" s="114">
        <f t="shared" si="1"/>
      </c>
      <c r="E17" s="114"/>
      <c r="F17" s="114"/>
    </row>
    <row r="18" spans="1:6" ht="12.75">
      <c r="A18" s="114">
        <v>17</v>
      </c>
      <c r="B18" s="119" t="s">
        <v>73</v>
      </c>
      <c r="C18" s="119" t="s">
        <v>47</v>
      </c>
      <c r="D18" s="114" t="str">
        <f t="shared" si="1"/>
        <v>Ossi Hella, KuPTS</v>
      </c>
      <c r="E18" s="114"/>
      <c r="F18" s="114"/>
    </row>
    <row r="19" spans="1:6" ht="12.75">
      <c r="A19" s="114">
        <v>18</v>
      </c>
      <c r="B19" s="119" t="s">
        <v>74</v>
      </c>
      <c r="C19" s="119" t="s">
        <v>47</v>
      </c>
      <c r="D19" s="114" t="str">
        <f t="shared" si="1"/>
        <v>Pertti Hella, KuPTS</v>
      </c>
      <c r="E19" s="114"/>
      <c r="F19" s="114"/>
    </row>
    <row r="20" spans="1:6" ht="12.75">
      <c r="A20" s="114">
        <v>19</v>
      </c>
      <c r="B20" s="119"/>
      <c r="C20" s="119"/>
      <c r="D20" s="114">
        <f t="shared" si="1"/>
      </c>
      <c r="E20" s="114"/>
      <c r="F20" s="114"/>
    </row>
    <row r="21" spans="1:6" ht="12.75">
      <c r="A21" s="114">
        <v>20</v>
      </c>
      <c r="B21" s="119" t="s">
        <v>75</v>
      </c>
      <c r="C21" s="119" t="s">
        <v>51</v>
      </c>
      <c r="D21" s="114" t="str">
        <f t="shared" si="1"/>
        <v>Teemu Oinas, OPT-86</v>
      </c>
      <c r="E21" s="114"/>
      <c r="F21" s="114"/>
    </row>
    <row r="22" spans="1:6" ht="12.75">
      <c r="A22" s="114">
        <v>21</v>
      </c>
      <c r="B22" s="119" t="s">
        <v>76</v>
      </c>
      <c r="C22" s="119" t="s">
        <v>51</v>
      </c>
      <c r="D22" s="114" t="str">
        <f t="shared" si="1"/>
        <v>Pekka Ågren, OPT-86</v>
      </c>
      <c r="E22" s="114"/>
      <c r="F22" s="114"/>
    </row>
    <row r="23" spans="1:6" ht="12.75">
      <c r="A23" s="114">
        <v>22</v>
      </c>
      <c r="B23" s="119"/>
      <c r="C23" s="119"/>
      <c r="D23" s="114">
        <f t="shared" si="1"/>
      </c>
      <c r="E23" s="114"/>
      <c r="F23" s="114"/>
    </row>
    <row r="24" spans="1:6" ht="12.75">
      <c r="A24" s="114">
        <v>23</v>
      </c>
      <c r="B24" s="119" t="s">
        <v>39</v>
      </c>
      <c r="C24" s="119" t="s">
        <v>77</v>
      </c>
      <c r="D24" s="114" t="str">
        <f t="shared" si="1"/>
        <v>Esa Kallio, PuPy</v>
      </c>
      <c r="E24" s="114"/>
      <c r="F24" s="114"/>
    </row>
    <row r="25" spans="1:6" ht="12.75">
      <c r="A25" s="114">
        <v>24</v>
      </c>
      <c r="B25" s="119"/>
      <c r="C25" s="119"/>
      <c r="D25" s="114">
        <f t="shared" si="1"/>
      </c>
      <c r="E25" s="114"/>
      <c r="F25" s="114"/>
    </row>
    <row r="26" spans="1:6" ht="12.75">
      <c r="A26" s="114">
        <v>25</v>
      </c>
      <c r="B26" s="119" t="s">
        <v>50</v>
      </c>
      <c r="C26" s="119" t="s">
        <v>49</v>
      </c>
      <c r="D26" s="114" t="str">
        <f t="shared" si="1"/>
        <v>Jukka Kalliokoski, SeSi</v>
      </c>
      <c r="E26" s="114"/>
      <c r="F26" s="114"/>
    </row>
    <row r="27" spans="1:6" ht="12.75">
      <c r="A27" s="114">
        <v>26</v>
      </c>
      <c r="B27" s="119" t="s">
        <v>78</v>
      </c>
      <c r="C27" s="119" t="s">
        <v>49</v>
      </c>
      <c r="D27" s="114" t="str">
        <f t="shared" si="1"/>
        <v>Tuomas Kallinki, SeSi</v>
      </c>
      <c r="E27" s="114"/>
      <c r="F27" s="114"/>
    </row>
    <row r="28" spans="1:6" ht="12.75">
      <c r="A28" s="114">
        <v>27</v>
      </c>
      <c r="B28" s="117" t="s">
        <v>48</v>
      </c>
      <c r="C28" s="118" t="s">
        <v>49</v>
      </c>
      <c r="D28" s="114" t="str">
        <f t="shared" si="1"/>
        <v>Martti Kangas, SeSi</v>
      </c>
      <c r="E28" s="114"/>
      <c r="F28" s="114"/>
    </row>
    <row r="29" spans="1:6" ht="12.75">
      <c r="A29" s="114">
        <v>28</v>
      </c>
      <c r="B29" s="117" t="s">
        <v>79</v>
      </c>
      <c r="C29" s="118" t="s">
        <v>49</v>
      </c>
      <c r="D29" s="114" t="str">
        <f t="shared" si="1"/>
        <v>Topi Latukka, SeSi</v>
      </c>
      <c r="E29" s="114"/>
      <c r="F29" s="114"/>
    </row>
    <row r="30" spans="1:6" ht="12.75">
      <c r="A30" s="114">
        <v>29</v>
      </c>
      <c r="B30" s="117" t="s">
        <v>80</v>
      </c>
      <c r="C30" s="118" t="s">
        <v>49</v>
      </c>
      <c r="D30" s="114" t="str">
        <f t="shared" si="1"/>
        <v>Markku Mäenpää, SeSi</v>
      </c>
      <c r="E30" s="114"/>
      <c r="F30" s="114"/>
    </row>
    <row r="31" spans="1:6" ht="12.75">
      <c r="A31" s="114">
        <v>30</v>
      </c>
      <c r="B31" s="117" t="s">
        <v>81</v>
      </c>
      <c r="C31" s="118" t="s">
        <v>49</v>
      </c>
      <c r="D31" s="114" t="str">
        <f t="shared" si="1"/>
        <v>Alpo Ojala, SeSi</v>
      </c>
      <c r="E31" s="114"/>
      <c r="F31" s="114"/>
    </row>
    <row r="32" spans="1:6" ht="12.75">
      <c r="A32" s="114">
        <v>31</v>
      </c>
      <c r="B32" s="117" t="s">
        <v>82</v>
      </c>
      <c r="C32" s="118" t="s">
        <v>49</v>
      </c>
      <c r="D32" s="114" t="str">
        <f t="shared" si="1"/>
        <v>Juhani Suvanto, SeSi</v>
      </c>
      <c r="E32" s="114"/>
      <c r="F32" s="114"/>
    </row>
    <row r="33" spans="1:6" ht="12.75">
      <c r="A33" s="114">
        <v>32</v>
      </c>
      <c r="B33" s="117"/>
      <c r="C33" s="118"/>
      <c r="D33" s="114">
        <f t="shared" si="1"/>
      </c>
      <c r="E33" s="114"/>
      <c r="F33" s="114"/>
    </row>
    <row r="34" spans="1:6" ht="12.75">
      <c r="A34" s="114">
        <v>33</v>
      </c>
      <c r="B34" s="117" t="s">
        <v>55</v>
      </c>
      <c r="C34" s="118" t="s">
        <v>54</v>
      </c>
      <c r="D34" s="114" t="str">
        <f t="shared" si="1"/>
        <v>Henri Salokannel, TuPy</v>
      </c>
      <c r="E34" s="114"/>
      <c r="F34" s="114"/>
    </row>
    <row r="35" spans="1:6" ht="12.75">
      <c r="A35" s="114">
        <v>34</v>
      </c>
      <c r="B35" s="117" t="s">
        <v>53</v>
      </c>
      <c r="C35" s="118" t="s">
        <v>54</v>
      </c>
      <c r="D35" s="114" t="str">
        <f t="shared" si="1"/>
        <v>Pekka Salokannel, TuPy</v>
      </c>
      <c r="E35" s="114"/>
      <c r="F35" s="114"/>
    </row>
    <row r="36" spans="1:6" ht="12.75">
      <c r="A36" s="114">
        <v>35</v>
      </c>
      <c r="B36" s="117"/>
      <c r="C36" s="118"/>
      <c r="D36" s="114">
        <f t="shared" si="1"/>
      </c>
      <c r="E36" s="114"/>
      <c r="F36" s="114"/>
    </row>
    <row r="37" spans="1:6" ht="12.75">
      <c r="A37" s="114">
        <v>36</v>
      </c>
      <c r="B37" s="117" t="s">
        <v>83</v>
      </c>
      <c r="C37" s="118" t="s">
        <v>46</v>
      </c>
      <c r="D37" s="114" t="str">
        <f t="shared" si="1"/>
        <v>Henrik Wennman, Vana</v>
      </c>
      <c r="E37" s="114"/>
      <c r="F37" s="114"/>
    </row>
    <row r="38" spans="1:6" ht="12.75">
      <c r="A38" s="114">
        <v>37</v>
      </c>
      <c r="B38" s="117"/>
      <c r="C38" s="118"/>
      <c r="D38" s="114">
        <f t="shared" si="1"/>
      </c>
      <c r="E38" s="114"/>
      <c r="F38" s="114"/>
    </row>
    <row r="39" spans="1:6" ht="12.75">
      <c r="A39" s="114">
        <v>38</v>
      </c>
      <c r="B39" s="117" t="s">
        <v>52</v>
      </c>
      <c r="C39" s="118" t="s">
        <v>84</v>
      </c>
      <c r="D39" s="114" t="str">
        <f t="shared" si="1"/>
        <v>Lasse Vimpari, YNM</v>
      </c>
      <c r="E39" s="114"/>
      <c r="F39" s="114"/>
    </row>
    <row r="40" spans="1:6" ht="12.75">
      <c r="A40" s="114">
        <v>39</v>
      </c>
      <c r="B40" s="118"/>
      <c r="C40" s="118"/>
      <c r="D40" s="114">
        <f t="shared" si="1"/>
      </c>
      <c r="E40" s="114"/>
      <c r="F40" s="114"/>
    </row>
    <row r="41" spans="1:6" ht="12.75">
      <c r="A41" s="114">
        <v>40</v>
      </c>
      <c r="B41" s="118"/>
      <c r="C41" s="118"/>
      <c r="D41" s="114">
        <f t="shared" si="1"/>
      </c>
      <c r="E41" s="114"/>
      <c r="F41" s="114"/>
    </row>
    <row r="42" spans="1:6" ht="12.75">
      <c r="A42" s="114">
        <v>41</v>
      </c>
      <c r="B42" s="118"/>
      <c r="C42" s="118"/>
      <c r="D42" s="114">
        <f t="shared" si="1"/>
      </c>
      <c r="E42" s="114"/>
      <c r="F42" s="114"/>
    </row>
    <row r="43" spans="1:6" ht="12.75">
      <c r="A43" s="114">
        <v>42</v>
      </c>
      <c r="B43" s="118"/>
      <c r="C43" s="118"/>
      <c r="D43" s="114">
        <f t="shared" si="1"/>
      </c>
      <c r="E43" s="114"/>
      <c r="F43" s="114"/>
    </row>
    <row r="44" spans="1:6" ht="12.75">
      <c r="A44" s="114">
        <v>43</v>
      </c>
      <c r="B44" s="118"/>
      <c r="C44" s="118"/>
      <c r="D44" s="114">
        <f t="shared" si="1"/>
      </c>
      <c r="E44" s="114"/>
      <c r="F44" s="114"/>
    </row>
    <row r="45" spans="1:6" ht="12.75">
      <c r="A45" s="114">
        <v>44</v>
      </c>
      <c r="B45" s="118"/>
      <c r="C45" s="118"/>
      <c r="D45" s="114">
        <f t="shared" si="1"/>
      </c>
      <c r="E45" s="114"/>
      <c r="F45" s="114"/>
    </row>
    <row r="46" spans="1:6" ht="12.75">
      <c r="A46" s="114">
        <v>45</v>
      </c>
      <c r="B46" s="118"/>
      <c r="C46" s="118"/>
      <c r="D46" s="114">
        <f t="shared" si="1"/>
      </c>
      <c r="E46" s="114"/>
      <c r="F46" s="114"/>
    </row>
    <row r="47" spans="1:6" ht="12.75">
      <c r="A47" s="114">
        <v>46</v>
      </c>
      <c r="B47" s="118"/>
      <c r="C47" s="118"/>
      <c r="D47" s="114">
        <f t="shared" si="1"/>
      </c>
      <c r="E47" s="114"/>
      <c r="F47" s="114"/>
    </row>
    <row r="48" spans="1:6" ht="12.75">
      <c r="A48" s="114">
        <v>47</v>
      </c>
      <c r="B48" s="118"/>
      <c r="C48" s="118"/>
      <c r="D48" s="114">
        <f t="shared" si="1"/>
      </c>
      <c r="E48" s="114"/>
      <c r="F48" s="114"/>
    </row>
    <row r="49" spans="1:6" ht="12.75">
      <c r="A49" s="114">
        <v>48</v>
      </c>
      <c r="B49" s="118"/>
      <c r="C49" s="118"/>
      <c r="D49" s="114">
        <f t="shared" si="1"/>
      </c>
      <c r="E49" s="114"/>
      <c r="F49" s="114"/>
    </row>
    <row r="50" spans="1:6" ht="12.75">
      <c r="A50" s="114">
        <v>49</v>
      </c>
      <c r="B50" s="118"/>
      <c r="C50" s="118"/>
      <c r="D50" s="114">
        <f t="shared" si="1"/>
      </c>
      <c r="E50" s="114"/>
      <c r="F50" s="114"/>
    </row>
    <row r="51" spans="1:6" ht="12.75">
      <c r="A51" s="114">
        <v>50</v>
      </c>
      <c r="B51" s="118"/>
      <c r="C51" s="118"/>
      <c r="D51" s="114">
        <f t="shared" si="1"/>
      </c>
      <c r="E51" s="114"/>
      <c r="F51" s="114"/>
    </row>
    <row r="52" spans="1:6" ht="12.75">
      <c r="A52" s="114">
        <v>51</v>
      </c>
      <c r="B52" s="118"/>
      <c r="C52" s="118"/>
      <c r="D52" s="114">
        <f t="shared" si="1"/>
      </c>
      <c r="E52" s="114"/>
      <c r="F52" s="114"/>
    </row>
    <row r="53" spans="1:6" ht="12.75">
      <c r="A53" s="114">
        <v>52</v>
      </c>
      <c r="B53" s="118"/>
      <c r="C53" s="118"/>
      <c r="D53" s="114">
        <f t="shared" si="1"/>
      </c>
      <c r="E53" s="114"/>
      <c r="F53" s="114"/>
    </row>
    <row r="54" spans="1:6" ht="12.75">
      <c r="A54" s="114">
        <v>53</v>
      </c>
      <c r="B54" s="118"/>
      <c r="C54" s="118"/>
      <c r="D54" s="114">
        <f t="shared" si="1"/>
      </c>
      <c r="E54" s="114"/>
      <c r="F54" s="114"/>
    </row>
    <row r="55" spans="1:6" ht="12.75">
      <c r="A55" s="114">
        <v>54</v>
      </c>
      <c r="B55" s="118"/>
      <c r="C55" s="118"/>
      <c r="D55" s="114">
        <f t="shared" si="1"/>
      </c>
      <c r="E55" s="114"/>
      <c r="F55" s="114"/>
    </row>
    <row r="56" spans="1:6" ht="12.75">
      <c r="A56" s="114">
        <v>55</v>
      </c>
      <c r="B56" s="118"/>
      <c r="C56" s="118"/>
      <c r="D56" s="114">
        <f t="shared" si="1"/>
      </c>
      <c r="E56" s="114"/>
      <c r="F56" s="114"/>
    </row>
    <row r="57" spans="1:6" ht="12.75">
      <c r="A57" s="114">
        <v>56</v>
      </c>
      <c r="B57" s="118"/>
      <c r="C57" s="118"/>
      <c r="D57" s="114">
        <f t="shared" si="1"/>
      </c>
      <c r="E57" s="114"/>
      <c r="F57" s="114"/>
    </row>
    <row r="58" spans="1:6" ht="12.75">
      <c r="A58" s="114">
        <v>57</v>
      </c>
      <c r="B58" s="118"/>
      <c r="C58" s="118"/>
      <c r="D58" s="114">
        <f t="shared" si="1"/>
      </c>
      <c r="E58" s="114"/>
      <c r="F58" s="114"/>
    </row>
    <row r="59" spans="1:6" ht="12.75">
      <c r="A59" s="114">
        <v>58</v>
      </c>
      <c r="B59" s="118"/>
      <c r="C59" s="118"/>
      <c r="D59" s="114">
        <f t="shared" si="1"/>
      </c>
      <c r="E59" s="114"/>
      <c r="F59" s="114"/>
    </row>
    <row r="60" spans="1:6" ht="12.75">
      <c r="A60" s="114">
        <v>59</v>
      </c>
      <c r="B60" s="118"/>
      <c r="C60" s="118"/>
      <c r="D60" s="114">
        <f t="shared" si="1"/>
      </c>
      <c r="E60" s="114"/>
      <c r="F60" s="114"/>
    </row>
    <row r="61" spans="1:6" ht="12.75">
      <c r="A61" s="114">
        <v>60</v>
      </c>
      <c r="B61" s="118"/>
      <c r="C61" s="118"/>
      <c r="D61" s="114">
        <f t="shared" si="1"/>
      </c>
      <c r="E61" s="114"/>
      <c r="F61" s="114"/>
    </row>
    <row r="62" spans="1:6" ht="12.75">
      <c r="A62" s="114">
        <v>61</v>
      </c>
      <c r="B62" s="118"/>
      <c r="C62" s="118"/>
      <c r="D62" s="114">
        <f t="shared" si="1"/>
      </c>
      <c r="E62" s="114"/>
      <c r="F62" s="114"/>
    </row>
    <row r="63" spans="1:6" ht="12.75">
      <c r="A63" s="114">
        <v>62</v>
      </c>
      <c r="B63" s="118"/>
      <c r="C63" s="118"/>
      <c r="D63" s="114">
        <f t="shared" si="1"/>
      </c>
      <c r="E63" s="114"/>
      <c r="F63" s="114"/>
    </row>
    <row r="64" spans="1:6" ht="12.75">
      <c r="A64" s="114">
        <v>63</v>
      </c>
      <c r="B64" s="118"/>
      <c r="C64" s="118"/>
      <c r="D64" s="114">
        <f t="shared" si="1"/>
      </c>
      <c r="E64" s="114"/>
      <c r="F64" s="114"/>
    </row>
    <row r="65" spans="1:6" ht="12.75">
      <c r="A65" s="114">
        <v>64</v>
      </c>
      <c r="B65" s="118"/>
      <c r="C65" s="118"/>
      <c r="D65" s="114">
        <f t="shared" si="1"/>
      </c>
      <c r="E65" s="114"/>
      <c r="F65" s="114"/>
    </row>
    <row r="66" spans="1:6" ht="12.75">
      <c r="A66" s="114">
        <v>65</v>
      </c>
      <c r="B66" s="118"/>
      <c r="C66" s="118"/>
      <c r="D66" s="114">
        <f t="shared" si="1"/>
      </c>
      <c r="E66" s="114"/>
      <c r="F66" s="114"/>
    </row>
    <row r="67" spans="1:6" ht="12.75">
      <c r="A67" s="114">
        <v>66</v>
      </c>
      <c r="B67" s="118"/>
      <c r="C67" s="118"/>
      <c r="D67" s="114">
        <f t="shared" si="1"/>
      </c>
      <c r="E67" s="114"/>
      <c r="F67" s="114"/>
    </row>
    <row r="68" spans="1:6" ht="12.75">
      <c r="A68" s="114">
        <v>67</v>
      </c>
      <c r="B68" s="118"/>
      <c r="C68" s="118"/>
      <c r="D68" s="114">
        <f t="shared" si="1"/>
      </c>
      <c r="E68" s="114"/>
      <c r="F68" s="114"/>
    </row>
    <row r="69" spans="1:6" ht="12.75">
      <c r="A69" s="114">
        <v>68</v>
      </c>
      <c r="B69" s="115"/>
      <c r="C69" s="115"/>
      <c r="D69" s="114">
        <f aca="true" t="shared" si="2" ref="D69:D132">IF(B69="","",CONCATENATE(B69,", ",C69))</f>
      </c>
      <c r="E69" s="114"/>
      <c r="F69" s="114"/>
    </row>
    <row r="70" spans="1:6" ht="12.75">
      <c r="A70" s="114">
        <v>69</v>
      </c>
      <c r="B70" s="115"/>
      <c r="C70" s="115"/>
      <c r="D70" s="114">
        <f t="shared" si="2"/>
      </c>
      <c r="E70" s="114"/>
      <c r="F70" s="114"/>
    </row>
    <row r="71" spans="1:6" ht="12.75">
      <c r="A71" s="114">
        <v>70</v>
      </c>
      <c r="B71" s="115"/>
      <c r="C71" s="115"/>
      <c r="D71" s="114">
        <f t="shared" si="2"/>
      </c>
      <c r="E71" s="114"/>
      <c r="F71" s="114"/>
    </row>
    <row r="72" spans="1:6" ht="12.75">
      <c r="A72" s="114">
        <v>71</v>
      </c>
      <c r="B72" s="115"/>
      <c r="C72" s="115"/>
      <c r="D72" s="114">
        <f t="shared" si="2"/>
      </c>
      <c r="E72" s="114"/>
      <c r="F72" s="114"/>
    </row>
    <row r="73" spans="1:6" ht="12.75">
      <c r="A73" s="114">
        <v>72</v>
      </c>
      <c r="B73" s="115"/>
      <c r="C73" s="115"/>
      <c r="D73" s="114">
        <f t="shared" si="2"/>
      </c>
      <c r="E73" s="114"/>
      <c r="F73" s="114"/>
    </row>
    <row r="74" spans="1:6" ht="12.75">
      <c r="A74" s="114">
        <v>73</v>
      </c>
      <c r="B74" s="115"/>
      <c r="C74" s="115"/>
      <c r="D74" s="114">
        <f t="shared" si="2"/>
      </c>
      <c r="E74" s="114"/>
      <c r="F74" s="114"/>
    </row>
    <row r="75" spans="1:6" ht="12.75">
      <c r="A75" s="114">
        <v>74</v>
      </c>
      <c r="B75" s="115"/>
      <c r="C75" s="115"/>
      <c r="D75" s="114">
        <f t="shared" si="2"/>
      </c>
      <c r="E75" s="114"/>
      <c r="F75" s="114"/>
    </row>
    <row r="76" spans="1:6" ht="12.75">
      <c r="A76" s="114">
        <v>75</v>
      </c>
      <c r="B76" s="115"/>
      <c r="C76" s="115"/>
      <c r="D76" s="114">
        <f t="shared" si="2"/>
      </c>
      <c r="E76" s="114"/>
      <c r="F76" s="114"/>
    </row>
    <row r="77" spans="1:6" ht="12.75">
      <c r="A77" s="114">
        <v>76</v>
      </c>
      <c r="B77" s="115"/>
      <c r="C77" s="115"/>
      <c r="D77" s="114">
        <f t="shared" si="2"/>
      </c>
      <c r="E77" s="114"/>
      <c r="F77" s="114"/>
    </row>
    <row r="78" spans="1:6" ht="12.75">
      <c r="A78" s="114">
        <v>77</v>
      </c>
      <c r="B78" s="115"/>
      <c r="C78" s="115"/>
      <c r="D78" s="114">
        <f t="shared" si="2"/>
      </c>
      <c r="E78" s="114"/>
      <c r="F78" s="114"/>
    </row>
    <row r="79" spans="1:6" ht="12.75">
      <c r="A79" s="114">
        <v>78</v>
      </c>
      <c r="B79" s="115"/>
      <c r="C79" s="115"/>
      <c r="D79" s="114">
        <f t="shared" si="2"/>
      </c>
      <c r="E79" s="114"/>
      <c r="F79" s="114"/>
    </row>
    <row r="80" spans="1:6" ht="12.75">
      <c r="A80" s="114">
        <v>79</v>
      </c>
      <c r="B80" s="115"/>
      <c r="C80" s="115"/>
      <c r="D80" s="114">
        <f t="shared" si="2"/>
      </c>
      <c r="E80" s="114"/>
      <c r="F80" s="114"/>
    </row>
    <row r="81" spans="1:6" ht="12.75">
      <c r="A81" s="114">
        <v>80</v>
      </c>
      <c r="B81" s="115"/>
      <c r="C81" s="115"/>
      <c r="D81" s="114">
        <f t="shared" si="2"/>
      </c>
      <c r="E81" s="114"/>
      <c r="F81" s="114"/>
    </row>
    <row r="82" spans="1:6" ht="12.75">
      <c r="A82" s="114">
        <v>81</v>
      </c>
      <c r="B82" s="115"/>
      <c r="C82" s="115"/>
      <c r="D82" s="114">
        <f t="shared" si="2"/>
      </c>
      <c r="E82" s="114"/>
      <c r="F82" s="114"/>
    </row>
    <row r="83" spans="1:6" ht="12.75">
      <c r="A83" s="114">
        <v>82</v>
      </c>
      <c r="B83" s="115"/>
      <c r="C83" s="115"/>
      <c r="D83" s="114">
        <f t="shared" si="2"/>
      </c>
      <c r="E83" s="114"/>
      <c r="F83" s="114"/>
    </row>
    <row r="84" spans="1:6" ht="12.75">
      <c r="A84" s="114">
        <v>83</v>
      </c>
      <c r="B84" s="115"/>
      <c r="C84" s="115"/>
      <c r="D84" s="114">
        <f t="shared" si="2"/>
      </c>
      <c r="E84" s="114"/>
      <c r="F84" s="114"/>
    </row>
    <row r="85" spans="1:6" ht="12.75">
      <c r="A85" s="114">
        <v>84</v>
      </c>
      <c r="B85" s="115"/>
      <c r="C85" s="115"/>
      <c r="D85" s="114">
        <f t="shared" si="2"/>
      </c>
      <c r="E85" s="114"/>
      <c r="F85" s="114"/>
    </row>
    <row r="86" spans="1:6" ht="12.75">
      <c r="A86" s="114">
        <v>85</v>
      </c>
      <c r="B86" s="115"/>
      <c r="C86" s="115"/>
      <c r="D86" s="114">
        <f t="shared" si="2"/>
      </c>
      <c r="E86" s="114"/>
      <c r="F86" s="114"/>
    </row>
    <row r="87" spans="1:6" ht="12.75">
      <c r="A87" s="114">
        <v>86</v>
      </c>
      <c r="B87" s="115"/>
      <c r="C87" s="115"/>
      <c r="D87" s="114">
        <f t="shared" si="2"/>
      </c>
      <c r="E87" s="114"/>
      <c r="F87" s="114"/>
    </row>
    <row r="88" spans="1:6" ht="12.75">
      <c r="A88" s="114">
        <v>87</v>
      </c>
      <c r="B88" s="115"/>
      <c r="C88" s="115"/>
      <c r="D88" s="114">
        <f t="shared" si="2"/>
      </c>
      <c r="E88" s="114"/>
      <c r="F88" s="114"/>
    </row>
    <row r="89" spans="1:6" ht="12.75">
      <c r="A89" s="114">
        <v>88</v>
      </c>
      <c r="B89" s="115"/>
      <c r="C89" s="115"/>
      <c r="D89" s="114">
        <f t="shared" si="2"/>
      </c>
      <c r="E89" s="114"/>
      <c r="F89" s="114"/>
    </row>
    <row r="90" spans="1:6" ht="12.75">
      <c r="A90" s="114">
        <v>89</v>
      </c>
      <c r="B90" s="115"/>
      <c r="C90" s="115"/>
      <c r="D90" s="114">
        <f t="shared" si="2"/>
      </c>
      <c r="E90" s="114"/>
      <c r="F90" s="114"/>
    </row>
    <row r="91" spans="1:6" ht="12.75">
      <c r="A91" s="114">
        <v>90</v>
      </c>
      <c r="B91" s="115"/>
      <c r="C91" s="115"/>
      <c r="D91" s="114">
        <f t="shared" si="2"/>
      </c>
      <c r="E91" s="114"/>
      <c r="F91" s="114"/>
    </row>
    <row r="92" spans="1:6" ht="12.75">
      <c r="A92" s="114">
        <v>91</v>
      </c>
      <c r="B92" s="115"/>
      <c r="C92" s="115"/>
      <c r="D92" s="114">
        <f t="shared" si="2"/>
      </c>
      <c r="E92" s="114"/>
      <c r="F92" s="114"/>
    </row>
    <row r="93" spans="1:6" ht="12.75">
      <c r="A93" s="114">
        <v>92</v>
      </c>
      <c r="B93" s="115"/>
      <c r="C93" s="115"/>
      <c r="D93" s="114">
        <f t="shared" si="2"/>
      </c>
      <c r="E93" s="114"/>
      <c r="F93" s="114"/>
    </row>
    <row r="94" spans="1:6" ht="12.75">
      <c r="A94" s="114">
        <v>93</v>
      </c>
      <c r="B94" s="115"/>
      <c r="C94" s="115"/>
      <c r="D94" s="114">
        <f t="shared" si="2"/>
      </c>
      <c r="E94" s="114"/>
      <c r="F94" s="114"/>
    </row>
    <row r="95" spans="1:6" ht="12.75">
      <c r="A95" s="114">
        <v>94</v>
      </c>
      <c r="B95" s="115"/>
      <c r="C95" s="115"/>
      <c r="D95" s="114">
        <f t="shared" si="2"/>
      </c>
      <c r="E95" s="114"/>
      <c r="F95" s="114"/>
    </row>
    <row r="96" spans="1:6" ht="12.75">
      <c r="A96" s="114">
        <v>95</v>
      </c>
      <c r="B96" s="115"/>
      <c r="C96" s="115"/>
      <c r="D96" s="114">
        <f t="shared" si="2"/>
      </c>
      <c r="E96" s="114"/>
      <c r="F96" s="114"/>
    </row>
    <row r="97" spans="1:6" ht="12.75">
      <c r="A97" s="114">
        <v>96</v>
      </c>
      <c r="B97" s="115"/>
      <c r="C97" s="115"/>
      <c r="D97" s="114">
        <f t="shared" si="2"/>
      </c>
      <c r="E97" s="114"/>
      <c r="F97" s="114"/>
    </row>
    <row r="98" spans="1:6" ht="12.75">
      <c r="A98" s="114">
        <v>97</v>
      </c>
      <c r="B98" s="115"/>
      <c r="C98" s="115"/>
      <c r="D98" s="114">
        <f t="shared" si="2"/>
      </c>
      <c r="E98" s="114"/>
      <c r="F98" s="114"/>
    </row>
    <row r="99" spans="1:6" ht="12.75">
      <c r="A99" s="114">
        <v>98</v>
      </c>
      <c r="B99" s="115"/>
      <c r="C99" s="115"/>
      <c r="D99" s="114">
        <f t="shared" si="2"/>
      </c>
      <c r="E99" s="114"/>
      <c r="F99" s="114"/>
    </row>
    <row r="100" spans="1:6" ht="12.75">
      <c r="A100" s="114">
        <v>99</v>
      </c>
      <c r="B100" s="115"/>
      <c r="C100" s="115"/>
      <c r="D100" s="114">
        <f t="shared" si="2"/>
      </c>
      <c r="E100" s="114"/>
      <c r="F100" s="114"/>
    </row>
    <row r="101" spans="1:6" ht="12.75">
      <c r="A101" s="114">
        <v>100</v>
      </c>
      <c r="B101" s="115"/>
      <c r="C101" s="115"/>
      <c r="D101" s="114">
        <f t="shared" si="2"/>
      </c>
      <c r="E101" s="114"/>
      <c r="F101" s="114"/>
    </row>
    <row r="102" spans="1:6" ht="12.75">
      <c r="A102" s="114">
        <v>101</v>
      </c>
      <c r="B102" s="115"/>
      <c r="C102" s="115"/>
      <c r="D102" s="114">
        <f t="shared" si="2"/>
      </c>
      <c r="E102" s="114"/>
      <c r="F102" s="114"/>
    </row>
    <row r="103" spans="1:6" ht="12.75">
      <c r="A103" s="114">
        <v>102</v>
      </c>
      <c r="B103" s="115"/>
      <c r="C103" s="115"/>
      <c r="D103" s="114">
        <f t="shared" si="2"/>
      </c>
      <c r="E103" s="114"/>
      <c r="F103" s="114"/>
    </row>
    <row r="104" spans="1:6" ht="12.75">
      <c r="A104" s="114">
        <v>103</v>
      </c>
      <c r="B104" s="115"/>
      <c r="C104" s="115"/>
      <c r="D104" s="114">
        <f t="shared" si="2"/>
      </c>
      <c r="E104" s="114"/>
      <c r="F104" s="114"/>
    </row>
    <row r="105" spans="1:6" ht="12.75">
      <c r="A105" s="114">
        <v>104</v>
      </c>
      <c r="B105" s="115"/>
      <c r="C105" s="115"/>
      <c r="D105" s="114">
        <f t="shared" si="2"/>
      </c>
      <c r="E105" s="114"/>
      <c r="F105" s="114"/>
    </row>
    <row r="106" spans="1:6" ht="12.75">
      <c r="A106" s="114">
        <v>105</v>
      </c>
      <c r="B106" s="115"/>
      <c r="C106" s="115"/>
      <c r="D106" s="114">
        <f t="shared" si="2"/>
      </c>
      <c r="E106" s="114"/>
      <c r="F106" s="114"/>
    </row>
    <row r="107" spans="1:6" ht="12.75">
      <c r="A107" s="114">
        <v>106</v>
      </c>
      <c r="B107" s="115"/>
      <c r="C107" s="115"/>
      <c r="D107" s="114">
        <f t="shared" si="2"/>
      </c>
      <c r="E107" s="114"/>
      <c r="F107" s="114"/>
    </row>
    <row r="108" spans="1:6" ht="12.75">
      <c r="A108" s="114">
        <v>107</v>
      </c>
      <c r="B108" s="115"/>
      <c r="C108" s="115"/>
      <c r="D108" s="114">
        <f t="shared" si="2"/>
      </c>
      <c r="E108" s="114"/>
      <c r="F108" s="114"/>
    </row>
    <row r="109" spans="1:6" ht="12.75">
      <c r="A109" s="114">
        <v>108</v>
      </c>
      <c r="B109" s="115"/>
      <c r="C109" s="115"/>
      <c r="D109" s="114">
        <f t="shared" si="2"/>
      </c>
      <c r="E109" s="114"/>
      <c r="F109" s="114"/>
    </row>
    <row r="110" spans="1:6" ht="12.75">
      <c r="A110" s="114">
        <v>109</v>
      </c>
      <c r="B110" s="115"/>
      <c r="C110" s="115"/>
      <c r="D110" s="114">
        <f t="shared" si="2"/>
      </c>
      <c r="E110" s="114"/>
      <c r="F110" s="114"/>
    </row>
    <row r="111" spans="1:6" ht="12.75">
      <c r="A111" s="114">
        <v>110</v>
      </c>
      <c r="B111" s="115"/>
      <c r="C111" s="115"/>
      <c r="D111" s="114">
        <f t="shared" si="2"/>
      </c>
      <c r="E111" s="114"/>
      <c r="F111" s="114"/>
    </row>
    <row r="112" spans="1:6" ht="12.75">
      <c r="A112" s="114">
        <v>111</v>
      </c>
      <c r="B112" s="115"/>
      <c r="C112" s="115"/>
      <c r="D112" s="114">
        <f t="shared" si="2"/>
      </c>
      <c r="E112" s="114"/>
      <c r="F112" s="114"/>
    </row>
    <row r="113" spans="1:6" ht="12.75">
      <c r="A113" s="114">
        <v>112</v>
      </c>
      <c r="B113" s="115"/>
      <c r="C113" s="115"/>
      <c r="D113" s="114">
        <f t="shared" si="2"/>
      </c>
      <c r="E113" s="114"/>
      <c r="F113" s="114"/>
    </row>
    <row r="114" spans="1:6" ht="12.75">
      <c r="A114" s="114">
        <v>113</v>
      </c>
      <c r="B114" s="115"/>
      <c r="C114" s="115"/>
      <c r="D114" s="114">
        <f t="shared" si="2"/>
      </c>
      <c r="E114" s="114"/>
      <c r="F114" s="114"/>
    </row>
    <row r="115" spans="1:6" ht="12.75">
      <c r="A115" s="114">
        <v>114</v>
      </c>
      <c r="B115" s="115"/>
      <c r="C115" s="115"/>
      <c r="D115" s="114">
        <f t="shared" si="2"/>
      </c>
      <c r="E115" s="114"/>
      <c r="F115" s="114"/>
    </row>
    <row r="116" spans="1:6" ht="12.75">
      <c r="A116" s="114">
        <v>115</v>
      </c>
      <c r="B116" s="115"/>
      <c r="C116" s="115"/>
      <c r="D116" s="114">
        <f t="shared" si="2"/>
      </c>
      <c r="E116" s="114"/>
      <c r="F116" s="114"/>
    </row>
    <row r="117" spans="1:6" ht="12.75">
      <c r="A117" s="114">
        <v>116</v>
      </c>
      <c r="B117" s="115"/>
      <c r="C117" s="115"/>
      <c r="D117" s="114">
        <f t="shared" si="2"/>
      </c>
      <c r="E117" s="114"/>
      <c r="F117" s="114"/>
    </row>
    <row r="118" spans="1:6" ht="12.75">
      <c r="A118" s="114">
        <v>117</v>
      </c>
      <c r="B118" s="115"/>
      <c r="C118" s="115"/>
      <c r="D118" s="114">
        <f t="shared" si="2"/>
      </c>
      <c r="E118" s="114"/>
      <c r="F118" s="114"/>
    </row>
    <row r="119" spans="1:6" ht="12.75">
      <c r="A119" s="114">
        <v>118</v>
      </c>
      <c r="B119" s="115"/>
      <c r="C119" s="115"/>
      <c r="D119" s="114">
        <f t="shared" si="2"/>
      </c>
      <c r="E119" s="114"/>
      <c r="F119" s="114"/>
    </row>
    <row r="120" spans="1:6" ht="12.75">
      <c r="A120" s="114">
        <v>119</v>
      </c>
      <c r="B120" s="115"/>
      <c r="C120" s="115"/>
      <c r="D120" s="114">
        <f t="shared" si="2"/>
      </c>
      <c r="E120" s="114"/>
      <c r="F120" s="114"/>
    </row>
    <row r="121" spans="1:6" ht="12.75">
      <c r="A121" s="114">
        <v>120</v>
      </c>
      <c r="B121" s="115"/>
      <c r="C121" s="115"/>
      <c r="D121" s="114">
        <f t="shared" si="2"/>
      </c>
      <c r="E121" s="114"/>
      <c r="F121" s="114"/>
    </row>
    <row r="122" spans="1:6" ht="12.75">
      <c r="A122" s="114">
        <v>121</v>
      </c>
      <c r="B122" s="115"/>
      <c r="C122" s="115"/>
      <c r="D122" s="114">
        <f t="shared" si="2"/>
      </c>
      <c r="E122" s="114"/>
      <c r="F122" s="114"/>
    </row>
    <row r="123" spans="1:6" ht="12.75">
      <c r="A123" s="114">
        <v>122</v>
      </c>
      <c r="B123" s="115"/>
      <c r="C123" s="115"/>
      <c r="D123" s="114">
        <f t="shared" si="2"/>
      </c>
      <c r="E123" s="114"/>
      <c r="F123" s="114"/>
    </row>
    <row r="124" spans="1:6" ht="12.75">
      <c r="A124" s="114">
        <v>123</v>
      </c>
      <c r="B124" s="115"/>
      <c r="C124" s="115"/>
      <c r="D124" s="114">
        <f t="shared" si="2"/>
      </c>
      <c r="E124" s="114"/>
      <c r="F124" s="114"/>
    </row>
    <row r="125" spans="1:6" ht="12.75">
      <c r="A125" s="114">
        <v>124</v>
      </c>
      <c r="B125" s="115"/>
      <c r="C125" s="115"/>
      <c r="D125" s="114">
        <f t="shared" si="2"/>
      </c>
      <c r="E125" s="114"/>
      <c r="F125" s="114"/>
    </row>
    <row r="126" spans="1:6" ht="12.75">
      <c r="A126" s="114">
        <v>125</v>
      </c>
      <c r="B126" s="21"/>
      <c r="C126" s="21"/>
      <c r="D126" s="114">
        <f t="shared" si="2"/>
      </c>
      <c r="E126" s="114"/>
      <c r="F126" s="114"/>
    </row>
    <row r="127" spans="1:6" ht="12.75">
      <c r="A127" s="114">
        <v>126</v>
      </c>
      <c r="B127" s="21"/>
      <c r="C127" s="21"/>
      <c r="D127" s="114">
        <f t="shared" si="2"/>
      </c>
      <c r="E127" s="114"/>
      <c r="F127" s="114"/>
    </row>
    <row r="128" spans="1:6" ht="12.75">
      <c r="A128" s="114">
        <v>127</v>
      </c>
      <c r="B128" s="21"/>
      <c r="C128" s="21"/>
      <c r="D128" s="114">
        <f t="shared" si="2"/>
      </c>
      <c r="E128" s="114"/>
      <c r="F128" s="114"/>
    </row>
    <row r="129" spans="1:6" ht="12.75">
      <c r="A129" s="114">
        <v>128</v>
      </c>
      <c r="B129" s="21"/>
      <c r="C129" s="21"/>
      <c r="D129" s="114">
        <f t="shared" si="2"/>
      </c>
      <c r="E129" s="114"/>
      <c r="F129" s="114"/>
    </row>
    <row r="130" spans="1:6" ht="12.75">
      <c r="A130" s="114">
        <v>129</v>
      </c>
      <c r="B130" s="21"/>
      <c r="C130" s="21"/>
      <c r="D130" s="114">
        <f t="shared" si="2"/>
      </c>
      <c r="E130" s="114"/>
      <c r="F130" s="114"/>
    </row>
    <row r="131" spans="1:6" ht="12.75">
      <c r="A131" s="114">
        <v>130</v>
      </c>
      <c r="B131" s="21"/>
      <c r="C131" s="21"/>
      <c r="D131" s="114">
        <f t="shared" si="2"/>
      </c>
      <c r="E131" s="114"/>
      <c r="F131" s="114"/>
    </row>
    <row r="132" spans="1:6" ht="12.75">
      <c r="A132" s="114">
        <v>131</v>
      </c>
      <c r="B132" s="21"/>
      <c r="C132" s="21"/>
      <c r="D132" s="114">
        <f t="shared" si="2"/>
      </c>
      <c r="E132" s="114"/>
      <c r="F132" s="114"/>
    </row>
    <row r="133" spans="1:6" ht="12.75">
      <c r="A133" s="114">
        <v>132</v>
      </c>
      <c r="B133" s="21"/>
      <c r="C133" s="21"/>
      <c r="D133" s="114">
        <f aca="true" t="shared" si="3" ref="D133:D196">IF(B133="","",CONCATENATE(B133,", ",C133))</f>
      </c>
      <c r="E133" s="114"/>
      <c r="F133" s="114"/>
    </row>
    <row r="134" spans="1:6" ht="12.75">
      <c r="A134" s="114">
        <v>133</v>
      </c>
      <c r="B134" s="21"/>
      <c r="C134" s="21"/>
      <c r="D134" s="114">
        <f t="shared" si="3"/>
      </c>
      <c r="E134" s="114"/>
      <c r="F134" s="114"/>
    </row>
    <row r="135" spans="1:6" ht="12.75">
      <c r="A135" s="114">
        <v>134</v>
      </c>
      <c r="B135" s="21"/>
      <c r="C135" s="21"/>
      <c r="D135" s="114">
        <f t="shared" si="3"/>
      </c>
      <c r="E135" s="114"/>
      <c r="F135" s="114"/>
    </row>
    <row r="136" spans="1:6" ht="12.75">
      <c r="A136" s="114">
        <v>135</v>
      </c>
      <c r="B136" s="21"/>
      <c r="C136" s="21"/>
      <c r="D136" s="114">
        <f t="shared" si="3"/>
      </c>
      <c r="E136" s="114"/>
      <c r="F136" s="114"/>
    </row>
    <row r="137" spans="1:6" ht="12.75">
      <c r="A137" s="114">
        <v>136</v>
      </c>
      <c r="B137" s="21"/>
      <c r="C137" s="21"/>
      <c r="D137" s="114">
        <f t="shared" si="3"/>
      </c>
      <c r="E137" s="114"/>
      <c r="F137" s="114"/>
    </row>
    <row r="138" spans="1:6" ht="12.75">
      <c r="A138" s="114">
        <v>137</v>
      </c>
      <c r="B138" s="21"/>
      <c r="C138" s="21"/>
      <c r="D138" s="114">
        <f t="shared" si="3"/>
      </c>
      <c r="E138" s="114"/>
      <c r="F138" s="114"/>
    </row>
    <row r="139" spans="1:6" ht="12.75">
      <c r="A139" s="114">
        <v>138</v>
      </c>
      <c r="B139" s="21"/>
      <c r="C139" s="21"/>
      <c r="D139" s="114">
        <f t="shared" si="3"/>
      </c>
      <c r="E139" s="114"/>
      <c r="F139" s="114"/>
    </row>
    <row r="140" spans="1:6" ht="12.75">
      <c r="A140" s="114">
        <v>139</v>
      </c>
      <c r="B140" s="21"/>
      <c r="C140" s="21"/>
      <c r="D140" s="114">
        <f t="shared" si="3"/>
      </c>
      <c r="E140" s="114"/>
      <c r="F140" s="114"/>
    </row>
    <row r="141" spans="1:6" ht="12.75">
      <c r="A141" s="114">
        <v>140</v>
      </c>
      <c r="B141" s="21"/>
      <c r="C141" s="21"/>
      <c r="D141" s="114">
        <f t="shared" si="3"/>
      </c>
      <c r="E141" s="114"/>
      <c r="F141" s="114"/>
    </row>
    <row r="142" spans="1:6" ht="12.75">
      <c r="A142" s="114">
        <v>141</v>
      </c>
      <c r="B142" s="21"/>
      <c r="C142" s="21"/>
      <c r="D142" s="114">
        <f t="shared" si="3"/>
      </c>
      <c r="E142" s="114"/>
      <c r="F142" s="114"/>
    </row>
    <row r="143" spans="1:6" ht="12.75">
      <c r="A143" s="114">
        <v>142</v>
      </c>
      <c r="B143" s="21"/>
      <c r="C143" s="21"/>
      <c r="D143" s="114">
        <f t="shared" si="3"/>
      </c>
      <c r="E143" s="114"/>
      <c r="F143" s="114"/>
    </row>
    <row r="144" spans="1:6" ht="12.75">
      <c r="A144" s="114">
        <v>143</v>
      </c>
      <c r="B144" s="21"/>
      <c r="C144" s="21"/>
      <c r="D144" s="114">
        <f t="shared" si="3"/>
      </c>
      <c r="E144" s="114"/>
      <c r="F144" s="114"/>
    </row>
    <row r="145" spans="1:6" ht="12.75">
      <c r="A145" s="114">
        <v>144</v>
      </c>
      <c r="B145" s="21"/>
      <c r="C145" s="21"/>
      <c r="D145" s="114">
        <f t="shared" si="3"/>
      </c>
      <c r="E145" s="114"/>
      <c r="F145" s="114"/>
    </row>
    <row r="146" spans="1:6" ht="12.75">
      <c r="A146" s="114">
        <v>145</v>
      </c>
      <c r="B146" s="21"/>
      <c r="C146" s="21"/>
      <c r="D146" s="114">
        <f t="shared" si="3"/>
      </c>
      <c r="E146" s="114"/>
      <c r="F146" s="114"/>
    </row>
    <row r="147" spans="1:6" ht="12.75">
      <c r="A147" s="114">
        <v>146</v>
      </c>
      <c r="B147" s="21"/>
      <c r="C147" s="21"/>
      <c r="D147" s="114">
        <f t="shared" si="3"/>
      </c>
      <c r="E147" s="114"/>
      <c r="F147" s="114"/>
    </row>
    <row r="148" spans="1:6" ht="12.75">
      <c r="A148" s="114">
        <v>147</v>
      </c>
      <c r="B148" s="21"/>
      <c r="C148" s="21"/>
      <c r="D148" s="114">
        <f t="shared" si="3"/>
      </c>
      <c r="E148" s="114"/>
      <c r="F148" s="114"/>
    </row>
    <row r="149" spans="1:6" ht="12.75">
      <c r="A149" s="114">
        <v>148</v>
      </c>
      <c r="B149" s="21"/>
      <c r="C149" s="21"/>
      <c r="D149" s="114">
        <f t="shared" si="3"/>
      </c>
      <c r="E149" s="114"/>
      <c r="F149" s="114"/>
    </row>
    <row r="150" spans="1:6" ht="12.75">
      <c r="A150" s="114">
        <v>149</v>
      </c>
      <c r="B150" s="21"/>
      <c r="C150" s="21"/>
      <c r="D150" s="114">
        <f t="shared" si="3"/>
      </c>
      <c r="E150" s="114"/>
      <c r="F150" s="114"/>
    </row>
    <row r="151" spans="1:6" ht="12.75">
      <c r="A151" s="114">
        <v>150</v>
      </c>
      <c r="B151" s="21"/>
      <c r="C151" s="21"/>
      <c r="D151" s="114">
        <f t="shared" si="3"/>
      </c>
      <c r="E151" s="114"/>
      <c r="F151" s="114"/>
    </row>
    <row r="152" spans="1:6" ht="12.75">
      <c r="A152" s="114">
        <v>151</v>
      </c>
      <c r="B152" s="21"/>
      <c r="C152" s="21"/>
      <c r="D152" s="114">
        <f t="shared" si="3"/>
      </c>
      <c r="E152" s="114"/>
      <c r="F152" s="114"/>
    </row>
    <row r="153" spans="1:6" ht="12.75">
      <c r="A153" s="114">
        <v>152</v>
      </c>
      <c r="B153" s="21"/>
      <c r="C153" s="21"/>
      <c r="D153" s="114">
        <f t="shared" si="3"/>
      </c>
      <c r="E153" s="114"/>
      <c r="F153" s="114"/>
    </row>
    <row r="154" spans="1:6" ht="12.75">
      <c r="A154" s="114">
        <v>153</v>
      </c>
      <c r="B154" s="21"/>
      <c r="C154" s="21"/>
      <c r="D154" s="114">
        <f t="shared" si="3"/>
      </c>
      <c r="E154" s="114"/>
      <c r="F154" s="114"/>
    </row>
    <row r="155" spans="1:6" ht="12.75">
      <c r="A155" s="114">
        <v>154</v>
      </c>
      <c r="B155" s="21"/>
      <c r="C155" s="21"/>
      <c r="D155" s="114">
        <f t="shared" si="3"/>
      </c>
      <c r="E155" s="114"/>
      <c r="F155" s="114"/>
    </row>
    <row r="156" spans="1:6" ht="12.75">
      <c r="A156" s="114">
        <v>155</v>
      </c>
      <c r="B156" s="21"/>
      <c r="C156" s="21"/>
      <c r="D156" s="114">
        <f t="shared" si="3"/>
      </c>
      <c r="E156" s="114"/>
      <c r="F156" s="114"/>
    </row>
    <row r="157" spans="1:6" ht="12.75">
      <c r="A157" s="114">
        <v>156</v>
      </c>
      <c r="B157" s="21"/>
      <c r="C157" s="21"/>
      <c r="D157" s="114">
        <f t="shared" si="3"/>
      </c>
      <c r="E157" s="114"/>
      <c r="F157" s="114"/>
    </row>
    <row r="158" spans="1:6" ht="12.75">
      <c r="A158" s="114">
        <v>157</v>
      </c>
      <c r="B158" s="21"/>
      <c r="C158" s="21"/>
      <c r="D158" s="114">
        <f t="shared" si="3"/>
      </c>
      <c r="E158" s="114"/>
      <c r="F158" s="114"/>
    </row>
    <row r="159" spans="1:6" ht="12.75">
      <c r="A159" s="114">
        <v>158</v>
      </c>
      <c r="B159" s="21"/>
      <c r="C159" s="21"/>
      <c r="D159" s="114">
        <f t="shared" si="3"/>
      </c>
      <c r="E159" s="114"/>
      <c r="F159" s="114"/>
    </row>
    <row r="160" spans="1:6" ht="12.75">
      <c r="A160" s="114">
        <v>159</v>
      </c>
      <c r="B160" s="21"/>
      <c r="C160" s="21"/>
      <c r="D160" s="114">
        <f t="shared" si="3"/>
      </c>
      <c r="E160" s="114"/>
      <c r="F160" s="114"/>
    </row>
    <row r="161" spans="1:6" ht="12.75">
      <c r="A161" s="114">
        <v>160</v>
      </c>
      <c r="B161" s="21"/>
      <c r="C161" s="21"/>
      <c r="D161" s="114">
        <f t="shared" si="3"/>
      </c>
      <c r="E161" s="114"/>
      <c r="F161" s="114"/>
    </row>
    <row r="162" spans="1:6" ht="12.75">
      <c r="A162" s="114">
        <v>161</v>
      </c>
      <c r="B162" s="21"/>
      <c r="C162" s="21"/>
      <c r="D162" s="114">
        <f t="shared" si="3"/>
      </c>
      <c r="E162" s="114"/>
      <c r="F162" s="114"/>
    </row>
    <row r="163" spans="1:6" ht="12.75">
      <c r="A163" s="114">
        <v>162</v>
      </c>
      <c r="B163" s="21"/>
      <c r="C163" s="21"/>
      <c r="D163" s="114">
        <f t="shared" si="3"/>
      </c>
      <c r="E163" s="114"/>
      <c r="F163" s="114"/>
    </row>
    <row r="164" spans="1:6" ht="12.75">
      <c r="A164" s="114">
        <v>163</v>
      </c>
      <c r="B164" s="21"/>
      <c r="C164" s="21"/>
      <c r="D164" s="114">
        <f t="shared" si="3"/>
      </c>
      <c r="E164" s="114"/>
      <c r="F164" s="114"/>
    </row>
    <row r="165" spans="1:6" ht="12.75">
      <c r="A165" s="114">
        <v>164</v>
      </c>
      <c r="B165" s="21"/>
      <c r="C165" s="21"/>
      <c r="D165" s="114">
        <f t="shared" si="3"/>
      </c>
      <c r="E165" s="114"/>
      <c r="F165" s="114"/>
    </row>
    <row r="166" spans="1:6" ht="12.75">
      <c r="A166" s="114">
        <v>165</v>
      </c>
      <c r="B166" s="21"/>
      <c r="C166" s="21"/>
      <c r="D166" s="114">
        <f t="shared" si="3"/>
      </c>
      <c r="E166" s="114"/>
      <c r="F166" s="114"/>
    </row>
    <row r="167" spans="1:6" ht="12.75">
      <c r="A167" s="114">
        <v>166</v>
      </c>
      <c r="B167" s="21"/>
      <c r="C167" s="21"/>
      <c r="D167" s="114">
        <f t="shared" si="3"/>
      </c>
      <c r="E167" s="114"/>
      <c r="F167" s="114"/>
    </row>
    <row r="168" spans="1:6" ht="12.75">
      <c r="A168" s="114">
        <v>167</v>
      </c>
      <c r="B168" s="21"/>
      <c r="C168" s="21"/>
      <c r="D168" s="114">
        <f t="shared" si="3"/>
      </c>
      <c r="E168" s="114"/>
      <c r="F168" s="114"/>
    </row>
    <row r="169" spans="1:6" ht="12.75">
      <c r="A169" s="114">
        <v>168</v>
      </c>
      <c r="B169" s="21"/>
      <c r="C169" s="21"/>
      <c r="D169" s="114">
        <f t="shared" si="3"/>
      </c>
      <c r="E169" s="114"/>
      <c r="F169" s="114"/>
    </row>
    <row r="170" spans="1:6" ht="12.75">
      <c r="A170" s="114">
        <v>169</v>
      </c>
      <c r="B170" s="21"/>
      <c r="C170" s="21"/>
      <c r="D170" s="114">
        <f t="shared" si="3"/>
      </c>
      <c r="E170" s="114"/>
      <c r="F170" s="114"/>
    </row>
    <row r="171" spans="1:6" ht="12.75">
      <c r="A171" s="114">
        <v>170</v>
      </c>
      <c r="B171" s="21"/>
      <c r="C171" s="21"/>
      <c r="D171" s="114">
        <f t="shared" si="3"/>
      </c>
      <c r="E171" s="114"/>
      <c r="F171" s="114"/>
    </row>
    <row r="172" spans="1:6" ht="12.75">
      <c r="A172" s="114">
        <v>171</v>
      </c>
      <c r="B172" s="21"/>
      <c r="C172" s="21"/>
      <c r="D172" s="114">
        <f t="shared" si="3"/>
      </c>
      <c r="E172" s="114"/>
      <c r="F172" s="114"/>
    </row>
    <row r="173" spans="1:6" ht="12.75">
      <c r="A173" s="114">
        <v>172</v>
      </c>
      <c r="B173" s="21"/>
      <c r="C173" s="21"/>
      <c r="D173" s="114">
        <f t="shared" si="3"/>
      </c>
      <c r="E173" s="114"/>
      <c r="F173" s="114"/>
    </row>
    <row r="174" spans="1:6" ht="12.75">
      <c r="A174" s="114">
        <v>173</v>
      </c>
      <c r="B174" s="21"/>
      <c r="C174" s="21"/>
      <c r="D174" s="114">
        <f t="shared" si="3"/>
      </c>
      <c r="E174" s="114"/>
      <c r="F174" s="114"/>
    </row>
    <row r="175" spans="1:6" ht="12.75">
      <c r="A175" s="114">
        <v>174</v>
      </c>
      <c r="B175" s="21"/>
      <c r="C175" s="21"/>
      <c r="D175" s="114">
        <f t="shared" si="3"/>
      </c>
      <c r="E175" s="114"/>
      <c r="F175" s="114"/>
    </row>
    <row r="176" spans="1:6" ht="12.75">
      <c r="A176" s="114">
        <v>175</v>
      </c>
      <c r="B176" s="21"/>
      <c r="C176" s="21"/>
      <c r="D176" s="114">
        <f t="shared" si="3"/>
      </c>
      <c r="E176" s="114"/>
      <c r="F176" s="114"/>
    </row>
    <row r="177" spans="1:6" ht="12.75">
      <c r="A177" s="114">
        <v>176</v>
      </c>
      <c r="B177" s="21"/>
      <c r="C177" s="21"/>
      <c r="D177" s="114">
        <f t="shared" si="3"/>
      </c>
      <c r="E177" s="114"/>
      <c r="F177" s="114"/>
    </row>
    <row r="178" spans="1:6" ht="12.75">
      <c r="A178" s="114">
        <v>177</v>
      </c>
      <c r="B178" s="21"/>
      <c r="C178" s="21"/>
      <c r="D178" s="114">
        <f t="shared" si="3"/>
      </c>
      <c r="E178" s="114"/>
      <c r="F178" s="114"/>
    </row>
    <row r="179" spans="1:6" ht="12.75">
      <c r="A179" s="114">
        <v>178</v>
      </c>
      <c r="B179" s="21"/>
      <c r="C179" s="21"/>
      <c r="D179" s="114">
        <f t="shared" si="3"/>
      </c>
      <c r="E179" s="114"/>
      <c r="F179" s="114"/>
    </row>
    <row r="180" spans="1:6" ht="12.75">
      <c r="A180" s="114">
        <v>179</v>
      </c>
      <c r="B180" s="21"/>
      <c r="C180" s="21"/>
      <c r="D180" s="114">
        <f t="shared" si="3"/>
      </c>
      <c r="E180" s="114"/>
      <c r="F180" s="114"/>
    </row>
    <row r="181" spans="1:6" ht="12.75">
      <c r="A181" s="114">
        <v>180</v>
      </c>
      <c r="B181" s="21"/>
      <c r="C181" s="21"/>
      <c r="D181" s="114">
        <f t="shared" si="3"/>
      </c>
      <c r="E181" s="114"/>
      <c r="F181" s="114"/>
    </row>
    <row r="182" spans="1:6" ht="12.75">
      <c r="A182" s="114">
        <v>181</v>
      </c>
      <c r="B182" s="21"/>
      <c r="C182" s="21"/>
      <c r="D182" s="114">
        <f t="shared" si="3"/>
      </c>
      <c r="E182" s="114"/>
      <c r="F182" s="114"/>
    </row>
    <row r="183" spans="1:6" ht="12.75">
      <c r="A183" s="114">
        <v>182</v>
      </c>
      <c r="B183" s="21"/>
      <c r="C183" s="21"/>
      <c r="D183" s="114">
        <f t="shared" si="3"/>
      </c>
      <c r="E183" s="114"/>
      <c r="F183" s="114"/>
    </row>
    <row r="184" spans="1:4" ht="12.75">
      <c r="A184" s="112">
        <v>183</v>
      </c>
      <c r="B184" s="116"/>
      <c r="C184" s="116"/>
      <c r="D184" s="114">
        <f t="shared" si="3"/>
      </c>
    </row>
    <row r="185" spans="1:4" ht="12.75">
      <c r="A185" s="112">
        <v>184</v>
      </c>
      <c r="B185" s="116"/>
      <c r="C185" s="116"/>
      <c r="D185" s="114">
        <f t="shared" si="3"/>
      </c>
    </row>
    <row r="186" spans="1:4" ht="12.75">
      <c r="A186" s="112">
        <v>185</v>
      </c>
      <c r="B186" s="116"/>
      <c r="C186" s="116"/>
      <c r="D186" s="114">
        <f t="shared" si="3"/>
      </c>
    </row>
    <row r="187" spans="1:4" ht="12.75">
      <c r="A187" s="112">
        <v>186</v>
      </c>
      <c r="B187" s="116"/>
      <c r="C187" s="116"/>
      <c r="D187" s="114">
        <f t="shared" si="3"/>
      </c>
    </row>
    <row r="188" spans="1:4" ht="12.75">
      <c r="A188" s="112">
        <v>187</v>
      </c>
      <c r="B188" s="116"/>
      <c r="C188" s="116"/>
      <c r="D188" s="114">
        <f t="shared" si="3"/>
      </c>
    </row>
    <row r="189" spans="1:4" ht="12.75">
      <c r="A189" s="112">
        <v>188</v>
      </c>
      <c r="B189" s="116"/>
      <c r="C189" s="116"/>
      <c r="D189" s="114">
        <f t="shared" si="3"/>
      </c>
    </row>
    <row r="190" spans="1:4" ht="12.75">
      <c r="A190" s="112">
        <v>189</v>
      </c>
      <c r="B190" s="116"/>
      <c r="C190" s="116"/>
      <c r="D190" s="114">
        <f t="shared" si="3"/>
      </c>
    </row>
    <row r="191" spans="1:4" ht="12.75">
      <c r="A191" s="112">
        <v>190</v>
      </c>
      <c r="B191" s="116"/>
      <c r="C191" s="116"/>
      <c r="D191" s="114">
        <f t="shared" si="3"/>
      </c>
    </row>
    <row r="192" spans="1:4" ht="12.75">
      <c r="A192" s="112">
        <v>191</v>
      </c>
      <c r="B192" s="116"/>
      <c r="C192" s="116"/>
      <c r="D192" s="114">
        <f t="shared" si="3"/>
      </c>
    </row>
    <row r="193" spans="1:4" ht="12.75">
      <c r="A193" s="112">
        <v>192</v>
      </c>
      <c r="B193" s="116"/>
      <c r="C193" s="116"/>
      <c r="D193" s="114">
        <f t="shared" si="3"/>
      </c>
    </row>
    <row r="194" spans="1:4" ht="12.75">
      <c r="A194" s="112">
        <v>193</v>
      </c>
      <c r="B194" s="116"/>
      <c r="C194" s="116"/>
      <c r="D194" s="114">
        <f t="shared" si="3"/>
      </c>
    </row>
    <row r="195" spans="1:4" ht="12.75">
      <c r="A195" s="112">
        <v>194</v>
      </c>
      <c r="B195" s="116"/>
      <c r="C195" s="116"/>
      <c r="D195" s="114">
        <f t="shared" si="3"/>
      </c>
    </row>
    <row r="196" spans="1:4" ht="12.75">
      <c r="A196" s="112">
        <v>195</v>
      </c>
      <c r="B196" s="116"/>
      <c r="C196" s="116"/>
      <c r="D196" s="114">
        <f t="shared" si="3"/>
      </c>
    </row>
    <row r="197" spans="1:4" ht="12.75">
      <c r="A197" s="112">
        <v>196</v>
      </c>
      <c r="B197" s="116"/>
      <c r="C197" s="116"/>
      <c r="D197" s="114">
        <f aca="true" t="shared" si="4" ref="D197:D250">IF(B197="","",CONCATENATE(B197,", ",C197))</f>
      </c>
    </row>
    <row r="198" spans="1:4" ht="12.75">
      <c r="A198" s="112">
        <v>197</v>
      </c>
      <c r="B198" s="116"/>
      <c r="C198" s="116"/>
      <c r="D198" s="114">
        <f t="shared" si="4"/>
      </c>
    </row>
    <row r="199" spans="1:4" ht="12.75">
      <c r="A199" s="112">
        <v>198</v>
      </c>
      <c r="B199" s="116"/>
      <c r="C199" s="116"/>
      <c r="D199" s="114">
        <f t="shared" si="4"/>
      </c>
    </row>
    <row r="200" spans="1:4" ht="12.75">
      <c r="A200" s="112">
        <v>199</v>
      </c>
      <c r="B200" s="116"/>
      <c r="C200" s="116"/>
      <c r="D200" s="114">
        <f t="shared" si="4"/>
      </c>
    </row>
    <row r="201" spans="1:4" ht="12.75">
      <c r="A201" s="112">
        <v>200</v>
      </c>
      <c r="B201" s="116"/>
      <c r="C201" s="116"/>
      <c r="D201" s="114">
        <f t="shared" si="4"/>
      </c>
    </row>
    <row r="202" spans="1:4" ht="12.75">
      <c r="A202" s="112">
        <v>201</v>
      </c>
      <c r="B202" s="116"/>
      <c r="C202" s="116"/>
      <c r="D202" s="114">
        <f t="shared" si="4"/>
      </c>
    </row>
    <row r="203" spans="1:4" ht="12.75">
      <c r="A203" s="112">
        <v>202</v>
      </c>
      <c r="B203" s="116"/>
      <c r="C203" s="116"/>
      <c r="D203" s="114">
        <f t="shared" si="4"/>
      </c>
    </row>
    <row r="204" spans="1:4" ht="12.75">
      <c r="A204" s="112">
        <v>203</v>
      </c>
      <c r="B204" s="116"/>
      <c r="C204" s="116"/>
      <c r="D204" s="114">
        <f t="shared" si="4"/>
      </c>
    </row>
    <row r="205" spans="1:4" ht="12.75">
      <c r="A205" s="112">
        <v>204</v>
      </c>
      <c r="B205" s="116"/>
      <c r="C205" s="116"/>
      <c r="D205" s="114">
        <f t="shared" si="4"/>
      </c>
    </row>
    <row r="206" spans="1:4" ht="12.75">
      <c r="A206" s="112">
        <v>205</v>
      </c>
      <c r="B206" s="116"/>
      <c r="C206" s="116"/>
      <c r="D206" s="114">
        <f t="shared" si="4"/>
      </c>
    </row>
    <row r="207" spans="1:4" ht="12.75">
      <c r="A207" s="112">
        <v>206</v>
      </c>
      <c r="B207" s="116"/>
      <c r="C207" s="116"/>
      <c r="D207" s="114">
        <f t="shared" si="4"/>
      </c>
    </row>
    <row r="208" spans="1:4" ht="12.75">
      <c r="A208" s="112">
        <v>207</v>
      </c>
      <c r="B208" s="116"/>
      <c r="C208" s="116"/>
      <c r="D208" s="114">
        <f t="shared" si="4"/>
      </c>
    </row>
    <row r="209" spans="1:4" ht="12.75">
      <c r="A209" s="112">
        <v>208</v>
      </c>
      <c r="B209" s="116"/>
      <c r="C209" s="116"/>
      <c r="D209" s="114">
        <f t="shared" si="4"/>
      </c>
    </row>
    <row r="210" spans="1:4" ht="12.75">
      <c r="A210" s="112">
        <v>209</v>
      </c>
      <c r="B210" s="116"/>
      <c r="C210" s="116"/>
      <c r="D210" s="114">
        <f t="shared" si="4"/>
      </c>
    </row>
    <row r="211" spans="1:4" ht="12.75">
      <c r="A211" s="112">
        <v>210</v>
      </c>
      <c r="B211" s="116"/>
      <c r="C211" s="116"/>
      <c r="D211" s="114">
        <f t="shared" si="4"/>
      </c>
    </row>
    <row r="212" spans="1:4" ht="12.75">
      <c r="A212" s="112">
        <v>211</v>
      </c>
      <c r="B212" s="116"/>
      <c r="C212" s="116"/>
      <c r="D212" s="114">
        <f t="shared" si="4"/>
      </c>
    </row>
    <row r="213" spans="1:4" ht="12.75">
      <c r="A213" s="112">
        <v>212</v>
      </c>
      <c r="B213" s="116"/>
      <c r="C213" s="116"/>
      <c r="D213" s="114">
        <f t="shared" si="4"/>
      </c>
    </row>
    <row r="214" spans="1:4" ht="12.75">
      <c r="A214" s="112">
        <v>213</v>
      </c>
      <c r="B214" s="116"/>
      <c r="C214" s="116"/>
      <c r="D214" s="114">
        <f t="shared" si="4"/>
      </c>
    </row>
    <row r="215" spans="1:4" ht="12.75">
      <c r="A215" s="112">
        <v>214</v>
      </c>
      <c r="B215" s="116"/>
      <c r="C215" s="116"/>
      <c r="D215" s="114">
        <f t="shared" si="4"/>
      </c>
    </row>
    <row r="216" spans="1:4" ht="12.75">
      <c r="A216" s="112">
        <v>215</v>
      </c>
      <c r="B216" s="116"/>
      <c r="C216" s="116"/>
      <c r="D216" s="114">
        <f t="shared" si="4"/>
      </c>
    </row>
    <row r="217" spans="1:4" ht="12.75">
      <c r="A217" s="112">
        <v>216</v>
      </c>
      <c r="B217" s="116"/>
      <c r="C217" s="116"/>
      <c r="D217" s="114">
        <f t="shared" si="4"/>
      </c>
    </row>
    <row r="218" spans="1:4" ht="12.75">
      <c r="A218" s="112">
        <v>217</v>
      </c>
      <c r="B218" s="116"/>
      <c r="C218" s="116"/>
      <c r="D218" s="114">
        <f t="shared" si="4"/>
      </c>
    </row>
    <row r="219" spans="1:4" ht="12.75">
      <c r="A219" s="112">
        <v>218</v>
      </c>
      <c r="B219" s="116"/>
      <c r="C219" s="116"/>
      <c r="D219" s="114">
        <f t="shared" si="4"/>
      </c>
    </row>
    <row r="220" spans="1:4" ht="12.75">
      <c r="A220" s="112">
        <v>219</v>
      </c>
      <c r="B220" s="116"/>
      <c r="C220" s="116"/>
      <c r="D220" s="114">
        <f t="shared" si="4"/>
      </c>
    </row>
    <row r="221" spans="1:4" ht="12.75">
      <c r="A221" s="112">
        <v>220</v>
      </c>
      <c r="B221" s="116"/>
      <c r="C221" s="116"/>
      <c r="D221" s="114">
        <f t="shared" si="4"/>
      </c>
    </row>
    <row r="222" spans="1:4" ht="12.75">
      <c r="A222" s="112">
        <v>221</v>
      </c>
      <c r="B222" s="116"/>
      <c r="C222" s="116"/>
      <c r="D222" s="114">
        <f t="shared" si="4"/>
      </c>
    </row>
    <row r="223" spans="1:4" ht="12.75">
      <c r="A223" s="112">
        <v>222</v>
      </c>
      <c r="B223" s="116"/>
      <c r="C223" s="116"/>
      <c r="D223" s="114">
        <f t="shared" si="4"/>
      </c>
    </row>
    <row r="224" spans="1:4" ht="12.75">
      <c r="A224" s="112">
        <v>223</v>
      </c>
      <c r="B224" s="116"/>
      <c r="C224" s="116"/>
      <c r="D224" s="114">
        <f t="shared" si="4"/>
      </c>
    </row>
    <row r="225" spans="1:4" ht="12.75">
      <c r="A225" s="112">
        <v>224</v>
      </c>
      <c r="B225" s="116"/>
      <c r="C225" s="116"/>
      <c r="D225" s="114">
        <f t="shared" si="4"/>
      </c>
    </row>
    <row r="226" spans="1:4" ht="12.75">
      <c r="A226" s="112">
        <v>225</v>
      </c>
      <c r="B226" s="116"/>
      <c r="C226" s="116"/>
      <c r="D226" s="114">
        <f t="shared" si="4"/>
      </c>
    </row>
    <row r="227" spans="1:4" ht="12.75">
      <c r="A227" s="112">
        <v>226</v>
      </c>
      <c r="B227" s="116"/>
      <c r="C227" s="116"/>
      <c r="D227" s="114">
        <f t="shared" si="4"/>
      </c>
    </row>
    <row r="228" spans="1:4" ht="12.75">
      <c r="A228" s="112">
        <v>227</v>
      </c>
      <c r="B228" s="116"/>
      <c r="C228" s="116"/>
      <c r="D228" s="114">
        <f t="shared" si="4"/>
      </c>
    </row>
    <row r="229" spans="1:4" ht="12.75">
      <c r="A229" s="112">
        <v>228</v>
      </c>
      <c r="B229" s="116"/>
      <c r="C229" s="116"/>
      <c r="D229" s="114">
        <f t="shared" si="4"/>
      </c>
    </row>
    <row r="230" spans="1:4" ht="12.75">
      <c r="A230" s="112">
        <v>229</v>
      </c>
      <c r="B230" s="116"/>
      <c r="C230" s="116"/>
      <c r="D230" s="114">
        <f t="shared" si="4"/>
      </c>
    </row>
    <row r="231" spans="1:4" ht="12.75">
      <c r="A231" s="112">
        <v>230</v>
      </c>
      <c r="B231" s="116"/>
      <c r="C231" s="116"/>
      <c r="D231" s="114">
        <f t="shared" si="4"/>
      </c>
    </row>
    <row r="232" spans="1:4" ht="12.75">
      <c r="A232" s="112">
        <v>231</v>
      </c>
      <c r="B232" s="116"/>
      <c r="C232" s="116"/>
      <c r="D232" s="114">
        <f t="shared" si="4"/>
      </c>
    </row>
    <row r="233" spans="1:4" ht="12.75">
      <c r="A233" s="112">
        <v>232</v>
      </c>
      <c r="B233" s="116"/>
      <c r="C233" s="116"/>
      <c r="D233" s="114">
        <f t="shared" si="4"/>
      </c>
    </row>
    <row r="234" spans="1:4" ht="12.75">
      <c r="A234" s="112">
        <v>233</v>
      </c>
      <c r="B234" s="116"/>
      <c r="C234" s="116"/>
      <c r="D234" s="114">
        <f t="shared" si="4"/>
      </c>
    </row>
    <row r="235" spans="1:4" ht="12.75">
      <c r="A235" s="112">
        <v>234</v>
      </c>
      <c r="B235" s="116"/>
      <c r="C235" s="116"/>
      <c r="D235" s="114">
        <f t="shared" si="4"/>
      </c>
    </row>
    <row r="236" spans="1:4" ht="12.75">
      <c r="A236" s="112">
        <v>235</v>
      </c>
      <c r="B236" s="116"/>
      <c r="C236" s="116"/>
      <c r="D236" s="114">
        <f t="shared" si="4"/>
      </c>
    </row>
    <row r="237" spans="1:4" ht="12.75">
      <c r="A237" s="112">
        <v>236</v>
      </c>
      <c r="B237" s="116"/>
      <c r="C237" s="116"/>
      <c r="D237" s="114">
        <f t="shared" si="4"/>
      </c>
    </row>
    <row r="238" spans="1:4" ht="12.75">
      <c r="A238" s="112">
        <v>237</v>
      </c>
      <c r="B238" s="116"/>
      <c r="C238" s="116"/>
      <c r="D238" s="114">
        <f t="shared" si="4"/>
      </c>
    </row>
    <row r="239" spans="1:4" ht="12.75">
      <c r="A239" s="112">
        <v>238</v>
      </c>
      <c r="B239" s="116"/>
      <c r="C239" s="116"/>
      <c r="D239" s="114">
        <f t="shared" si="4"/>
      </c>
    </row>
    <row r="240" spans="1:4" ht="12.75">
      <c r="A240" s="112">
        <v>239</v>
      </c>
      <c r="B240" s="116"/>
      <c r="C240" s="116"/>
      <c r="D240" s="114">
        <f t="shared" si="4"/>
      </c>
    </row>
    <row r="241" spans="1:4" ht="12.75">
      <c r="A241" s="112">
        <v>240</v>
      </c>
      <c r="B241" s="116"/>
      <c r="C241" s="116"/>
      <c r="D241" s="114">
        <f t="shared" si="4"/>
      </c>
    </row>
    <row r="242" spans="1:4" ht="12.75">
      <c r="A242" s="112">
        <v>241</v>
      </c>
      <c r="B242" s="116"/>
      <c r="C242" s="116"/>
      <c r="D242" s="114">
        <f t="shared" si="4"/>
      </c>
    </row>
    <row r="243" spans="1:4" ht="12.75">
      <c r="A243" s="112">
        <v>242</v>
      </c>
      <c r="B243" s="116"/>
      <c r="C243" s="116"/>
      <c r="D243" s="114">
        <f t="shared" si="4"/>
      </c>
    </row>
    <row r="244" spans="1:4" ht="12.75">
      <c r="A244" s="112">
        <v>243</v>
      </c>
      <c r="B244" s="116"/>
      <c r="C244" s="116"/>
      <c r="D244" s="114">
        <f t="shared" si="4"/>
      </c>
    </row>
    <row r="245" spans="1:4" ht="12.75">
      <c r="A245" s="112">
        <v>244</v>
      </c>
      <c r="B245" s="116"/>
      <c r="C245" s="116"/>
      <c r="D245" s="114">
        <f t="shared" si="4"/>
      </c>
    </row>
    <row r="246" spans="1:4" ht="12.75">
      <c r="A246" s="112">
        <v>245</v>
      </c>
      <c r="B246" s="116"/>
      <c r="C246" s="116"/>
      <c r="D246" s="114">
        <f t="shared" si="4"/>
      </c>
    </row>
    <row r="247" spans="1:4" ht="12.75">
      <c r="A247" s="112">
        <v>246</v>
      </c>
      <c r="B247" s="116"/>
      <c r="C247" s="116"/>
      <c r="D247" s="114">
        <f t="shared" si="4"/>
      </c>
    </row>
    <row r="248" spans="1:4" ht="12.75">
      <c r="A248" s="112">
        <v>247</v>
      </c>
      <c r="B248" s="116"/>
      <c r="C248" s="116"/>
      <c r="D248" s="114">
        <f t="shared" si="4"/>
      </c>
    </row>
    <row r="249" spans="1:4" ht="12.75">
      <c r="A249" s="112">
        <v>248</v>
      </c>
      <c r="B249" s="116"/>
      <c r="C249" s="116"/>
      <c r="D249" s="114">
        <f t="shared" si="4"/>
      </c>
    </row>
    <row r="250" spans="1:4" ht="12.75">
      <c r="A250" s="112">
        <v>249</v>
      </c>
      <c r="B250" s="116"/>
      <c r="C250" s="116"/>
      <c r="D250" s="114">
        <f t="shared" si="4"/>
      </c>
    </row>
    <row r="251" spans="1:3" ht="12.75">
      <c r="A251" s="112">
        <v>250</v>
      </c>
      <c r="B251" s="116"/>
      <c r="C251" s="116"/>
    </row>
    <row r="252" ht="12.75">
      <c r="A252" s="112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C1:K46"/>
  <sheetViews>
    <sheetView showGridLines="0" zoomScale="75" zoomScaleNormal="75" zoomScaleSheetLayoutView="75" workbookViewId="0" topLeftCell="A1">
      <selection activeCell="C10" sqref="C10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9"/>
      <c r="G4" s="22" t="s">
        <v>31</v>
      </c>
      <c r="H4" s="1">
        <f>IF(J27="","",IF(J17=J27,VLOOKUP(J37,D9:F46,3),VLOOKUP(J17,D9:F46,3)))</f>
      </c>
    </row>
    <row r="5" spans="4:8" ht="15" customHeight="1">
      <c r="D5" s="9"/>
      <c r="G5" s="22" t="s">
        <v>32</v>
      </c>
      <c r="H5" s="1">
        <f>IF(J17="","",IF(I12=J17,VLOOKUP(I22,$D$9:$F$46,3),VLOOKUP(I12,$D$9:$F$46,3)))</f>
      </c>
    </row>
    <row r="6" spans="4:8" ht="15" customHeight="1">
      <c r="D6" s="9"/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/>
      <c r="D29" s="49">
        <v>17</v>
      </c>
      <c r="E29" s="44"/>
      <c r="F29" s="5">
        <f>IF(C29=0,"",INDEX(Nimet!$A$2:$D$251,C29,4))</f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/>
      <c r="H33" s="25"/>
      <c r="I33" s="34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/>
      <c r="D36" s="50">
        <v>24</v>
      </c>
      <c r="E36" s="45"/>
      <c r="F36" s="4">
        <f>IF(C36=0,"",INDEX(Nimet!$A$2:$D$251,C36,4))</f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/>
      <c r="D39" s="49">
        <v>25</v>
      </c>
      <c r="E39" s="44"/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/>
      <c r="D46" s="50">
        <v>32</v>
      </c>
      <c r="E46" s="45"/>
      <c r="F46" s="4">
        <f>IF(C46=0,"",INDEX(Nimet!$A$2:$D$251,C46,4))</f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C1:K28"/>
  <sheetViews>
    <sheetView showGridLines="0" zoomScale="75" zoomScaleNormal="75" zoomScaleSheetLayoutView="80" workbookViewId="0" topLeftCell="A1">
      <selection activeCell="H25" sqref="H25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35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3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3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3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C1:J17"/>
  <sheetViews>
    <sheetView showGridLines="0" zoomScale="75" zoomScaleNormal="75" workbookViewId="0" topLeftCell="A1">
      <selection activeCell="A1" sqref="A1:IV1638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IF(I12="","",IF(H10=I12,VLOOKUP(H14,D9:F16,3),VLOOKUP(H14,D9:F16,3)))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5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45"/>
  <sheetViews>
    <sheetView showGridLines="0" zoomScale="75" zoomScaleNormal="75" workbookViewId="0" topLeftCell="B1">
      <selection activeCell="E27" sqref="E27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20">
        <v>1</v>
      </c>
      <c r="G9" s="121"/>
      <c r="H9" s="121"/>
      <c r="I9" s="121"/>
      <c r="J9" s="122"/>
      <c r="K9" s="120">
        <v>2</v>
      </c>
      <c r="L9" s="123"/>
      <c r="M9" s="123"/>
      <c r="N9" s="123"/>
      <c r="O9" s="124"/>
      <c r="P9" s="120">
        <v>3</v>
      </c>
      <c r="Q9" s="123"/>
      <c r="R9" s="123"/>
      <c r="S9" s="123"/>
      <c r="T9" s="124"/>
      <c r="U9" s="120">
        <v>4</v>
      </c>
      <c r="V9" s="123"/>
      <c r="W9" s="123"/>
      <c r="X9" s="123"/>
      <c r="Y9" s="124"/>
      <c r="Z9" s="120">
        <v>5</v>
      </c>
      <c r="AA9" s="123"/>
      <c r="AB9" s="123"/>
      <c r="AC9" s="123"/>
      <c r="AD9" s="124"/>
      <c r="AE9" s="120">
        <v>6</v>
      </c>
      <c r="AF9" s="123"/>
      <c r="AG9" s="123"/>
      <c r="AH9" s="123"/>
      <c r="AI9" s="124"/>
      <c r="AJ9" s="29" t="s">
        <v>0</v>
      </c>
      <c r="AK9" s="29" t="s">
        <v>1</v>
      </c>
      <c r="AL9" s="29" t="s">
        <v>2</v>
      </c>
    </row>
    <row r="10" spans="2:38" ht="14.25" customHeight="1">
      <c r="B10" s="20"/>
      <c r="C10" s="30">
        <v>1</v>
      </c>
      <c r="D10" s="36"/>
      <c r="E10" s="14">
        <f>IF(B10=0,"",INDEX(Nimet!$A$2:$D$251,B10,4))</f>
      </c>
      <c r="F10" s="128"/>
      <c r="G10" s="129"/>
      <c r="H10" s="129"/>
      <c r="I10" s="129"/>
      <c r="J10" s="130"/>
      <c r="K10" s="125" t="str">
        <f>CONCATENATE(AC34,"-",AE34)</f>
        <v>0-0</v>
      </c>
      <c r="L10" s="126"/>
      <c r="M10" s="126"/>
      <c r="N10" s="126"/>
      <c r="O10" s="127"/>
      <c r="P10" s="125" t="str">
        <f>CONCATENATE(AC26,"-",AE26)</f>
        <v>0-0</v>
      </c>
      <c r="Q10" s="126"/>
      <c r="R10" s="126"/>
      <c r="S10" s="126"/>
      <c r="T10" s="127"/>
      <c r="U10" s="125" t="str">
        <f>CONCATENATE(AC22,"-",AE22)</f>
        <v>0-0</v>
      </c>
      <c r="V10" s="126"/>
      <c r="W10" s="126"/>
      <c r="X10" s="126"/>
      <c r="Y10" s="127"/>
      <c r="Z10" s="125" t="str">
        <f>CONCATENATE(AC18,"-",AE18)</f>
        <v>0-0</v>
      </c>
      <c r="AA10" s="126"/>
      <c r="AB10" s="126"/>
      <c r="AC10" s="126"/>
      <c r="AD10" s="127"/>
      <c r="AE10" s="125" t="str">
        <f>CONCATENATE(AC30,"-",AE30)</f>
        <v>0-0</v>
      </c>
      <c r="AF10" s="126"/>
      <c r="AG10" s="126"/>
      <c r="AH10" s="126"/>
      <c r="AI10" s="127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20"/>
      <c r="C11" s="30">
        <v>2</v>
      </c>
      <c r="D11" s="36"/>
      <c r="E11" s="14">
        <f>IF(B11=0,"",INDEX(Nimet!$A$2:$D$251,B11,4))</f>
      </c>
      <c r="F11" s="125" t="str">
        <f>CONCATENATE(AE34,"-",AC34)</f>
        <v>0-0</v>
      </c>
      <c r="G11" s="126"/>
      <c r="H11" s="126"/>
      <c r="I11" s="126"/>
      <c r="J11" s="127"/>
      <c r="K11" s="128"/>
      <c r="L11" s="129"/>
      <c r="M11" s="129"/>
      <c r="N11" s="129"/>
      <c r="O11" s="130"/>
      <c r="P11" s="125" t="str">
        <f>CONCATENATE(AC31,"-",AE31)</f>
        <v>0-0</v>
      </c>
      <c r="Q11" s="126"/>
      <c r="R11" s="126"/>
      <c r="S11" s="126"/>
      <c r="T11" s="127"/>
      <c r="U11" s="125" t="str">
        <f>CONCATENATE(AC19,"-",AE19)</f>
        <v>0-0</v>
      </c>
      <c r="V11" s="126"/>
      <c r="W11" s="126"/>
      <c r="X11" s="126"/>
      <c r="Y11" s="127"/>
      <c r="Z11" s="125" t="str">
        <f>CONCATENATE(AC27,"-",AE27)</f>
        <v>0-0</v>
      </c>
      <c r="AA11" s="126"/>
      <c r="AB11" s="126"/>
      <c r="AC11" s="126"/>
      <c r="AD11" s="127"/>
      <c r="AE11" s="125" t="str">
        <f>CONCATENATE(AC23,"-",AE23)</f>
        <v>0-0</v>
      </c>
      <c r="AF11" s="121"/>
      <c r="AG11" s="121"/>
      <c r="AH11" s="121"/>
      <c r="AI11" s="122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20"/>
      <c r="C12" s="30">
        <v>3</v>
      </c>
      <c r="D12" s="36"/>
      <c r="E12" s="14">
        <f>IF(B12=0,"",INDEX(Nimet!$A$2:$D$251,B12,4))</f>
      </c>
      <c r="F12" s="125" t="str">
        <f>CONCATENATE(AE26,"-",AC26)</f>
        <v>0-0</v>
      </c>
      <c r="G12" s="126"/>
      <c r="H12" s="126"/>
      <c r="I12" s="126"/>
      <c r="J12" s="127"/>
      <c r="K12" s="125" t="str">
        <f>CONCATENATE(AE31,"-",AC31)</f>
        <v>0-0</v>
      </c>
      <c r="L12" s="126"/>
      <c r="M12" s="126"/>
      <c r="N12" s="126"/>
      <c r="O12" s="127"/>
      <c r="P12" s="128"/>
      <c r="Q12" s="129"/>
      <c r="R12" s="129"/>
      <c r="S12" s="129"/>
      <c r="T12" s="130"/>
      <c r="U12" s="125" t="str">
        <f>CONCATENATE(AC35,"-",AE35)</f>
        <v>0-0</v>
      </c>
      <c r="V12" s="126"/>
      <c r="W12" s="126"/>
      <c r="X12" s="126"/>
      <c r="Y12" s="127"/>
      <c r="Z12" s="125" t="str">
        <f>CONCATENATE(AC24,"-",AE24)</f>
        <v>0-0</v>
      </c>
      <c r="AA12" s="126"/>
      <c r="AB12" s="126"/>
      <c r="AC12" s="126"/>
      <c r="AD12" s="127"/>
      <c r="AE12" s="125" t="str">
        <f>CONCATENATE(AC20,"-",AE20)</f>
        <v>0-0</v>
      </c>
      <c r="AF12" s="126"/>
      <c r="AG12" s="126"/>
      <c r="AH12" s="126"/>
      <c r="AI12" s="127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20"/>
      <c r="C13" s="30">
        <v>4</v>
      </c>
      <c r="D13" s="36"/>
      <c r="E13" s="14">
        <f>IF(B13=0,"",INDEX(Nimet!$A$2:$D$251,B13,4))</f>
      </c>
      <c r="F13" s="125" t="str">
        <f>CONCATENATE(AE22,"-",AC22)</f>
        <v>0-0</v>
      </c>
      <c r="G13" s="126"/>
      <c r="H13" s="126"/>
      <c r="I13" s="126"/>
      <c r="J13" s="127"/>
      <c r="K13" s="125" t="str">
        <f>CONCATENATE(AE19,"-",AC19)</f>
        <v>0-0</v>
      </c>
      <c r="L13" s="126"/>
      <c r="M13" s="126"/>
      <c r="N13" s="126"/>
      <c r="O13" s="127"/>
      <c r="P13" s="125" t="str">
        <f>CONCATENATE(AE35,"-",AC35)</f>
        <v>0-0</v>
      </c>
      <c r="Q13" s="126"/>
      <c r="R13" s="126"/>
      <c r="S13" s="126"/>
      <c r="T13" s="127"/>
      <c r="U13" s="128"/>
      <c r="V13" s="129"/>
      <c r="W13" s="129"/>
      <c r="X13" s="129"/>
      <c r="Y13" s="130"/>
      <c r="Z13" s="125" t="str">
        <f>CONCATENATE(AC32,"-",AE32)</f>
        <v>0-0</v>
      </c>
      <c r="AA13" s="126"/>
      <c r="AB13" s="126"/>
      <c r="AC13" s="126"/>
      <c r="AD13" s="127"/>
      <c r="AE13" s="125" t="str">
        <f>CONCATENATE(AC28,"-",AE28)</f>
        <v>0-0</v>
      </c>
      <c r="AF13" s="126"/>
      <c r="AG13" s="126"/>
      <c r="AH13" s="126"/>
      <c r="AI13" s="127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/>
      <c r="C14" s="30">
        <v>5</v>
      </c>
      <c r="D14" s="36"/>
      <c r="E14" s="14">
        <f>IF(B14=0,"",INDEX(Nimet!$A$2:$D$251,B14,4))</f>
      </c>
      <c r="F14" s="125" t="str">
        <f>CONCATENATE(AE18,"-",AC18)</f>
        <v>0-0</v>
      </c>
      <c r="G14" s="126"/>
      <c r="H14" s="126"/>
      <c r="I14" s="126"/>
      <c r="J14" s="127"/>
      <c r="K14" s="125" t="str">
        <f>CONCATENATE(AE27,"-",AC27)</f>
        <v>0-0</v>
      </c>
      <c r="L14" s="126"/>
      <c r="M14" s="126"/>
      <c r="N14" s="126"/>
      <c r="O14" s="127"/>
      <c r="P14" s="125" t="str">
        <f>CONCATENATE(AE24,"-",AC24)</f>
        <v>0-0</v>
      </c>
      <c r="Q14" s="126"/>
      <c r="R14" s="126"/>
      <c r="S14" s="126"/>
      <c r="T14" s="127"/>
      <c r="U14" s="125" t="str">
        <f>CONCATENATE(AE32,"-",AC32)</f>
        <v>0-0</v>
      </c>
      <c r="V14" s="126"/>
      <c r="W14" s="126"/>
      <c r="X14" s="126"/>
      <c r="Y14" s="127"/>
      <c r="Z14" s="128"/>
      <c r="AA14" s="129"/>
      <c r="AB14" s="129"/>
      <c r="AC14" s="129"/>
      <c r="AD14" s="130"/>
      <c r="AE14" s="125" t="str">
        <f>CONCATENATE(AC36,"-",AE36)</f>
        <v>0-0</v>
      </c>
      <c r="AF14" s="126"/>
      <c r="AG14" s="126"/>
      <c r="AH14" s="126"/>
      <c r="AI14" s="127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25" t="str">
        <f>CONCATENATE(AE30,"-",AC30)</f>
        <v>0-0</v>
      </c>
      <c r="G15" s="126"/>
      <c r="H15" s="126"/>
      <c r="I15" s="126"/>
      <c r="J15" s="127"/>
      <c r="K15" s="125" t="str">
        <f>CONCATENATE(AE23,"-",AC23)</f>
        <v>0-0</v>
      </c>
      <c r="L15" s="126"/>
      <c r="M15" s="126"/>
      <c r="N15" s="126"/>
      <c r="O15" s="127"/>
      <c r="P15" s="125" t="str">
        <f>CONCATENATE(AE20,"-",AC20)</f>
        <v>0-0</v>
      </c>
      <c r="Q15" s="126"/>
      <c r="R15" s="126"/>
      <c r="S15" s="126"/>
      <c r="T15" s="127"/>
      <c r="U15" s="125" t="str">
        <f>CONCATENATE(AE28,"-",AC28)</f>
        <v>0-0</v>
      </c>
      <c r="V15" s="126"/>
      <c r="W15" s="126"/>
      <c r="X15" s="126"/>
      <c r="Y15" s="127"/>
      <c r="Z15" s="125" t="str">
        <f>CONCATENATE(AE36,"-",AC36)</f>
        <v>0-0</v>
      </c>
      <c r="AA15" s="126"/>
      <c r="AB15" s="126"/>
      <c r="AC15" s="126"/>
      <c r="AD15" s="127"/>
      <c r="AE15" s="128"/>
      <c r="AF15" s="129"/>
      <c r="AG15" s="129"/>
      <c r="AH15" s="129"/>
      <c r="AI15" s="130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  -  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 sheet="1" objects="1" scenarios="1"/>
  <mergeCells count="42">
    <mergeCell ref="U14:Y14"/>
    <mergeCell ref="U15:Y15"/>
    <mergeCell ref="P13:T13"/>
    <mergeCell ref="P12:T12"/>
    <mergeCell ref="U12:Y12"/>
    <mergeCell ref="U13:Y13"/>
    <mergeCell ref="U9:Y9"/>
    <mergeCell ref="U10:Y10"/>
    <mergeCell ref="U11:Y11"/>
    <mergeCell ref="P11:T11"/>
    <mergeCell ref="P10:T10"/>
    <mergeCell ref="P9:T9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Z9:AD9"/>
    <mergeCell ref="Z10:AD10"/>
    <mergeCell ref="Z11:AD11"/>
    <mergeCell ref="Z12:AD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AE13:AI13"/>
    <mergeCell ref="AE14:AI14"/>
    <mergeCell ref="AE15:AI15"/>
    <mergeCell ref="AE9:AI9"/>
    <mergeCell ref="AE10:AI10"/>
    <mergeCell ref="AE11:AI11"/>
    <mergeCell ref="AE12:AI12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1"/>
  <dimension ref="A1:AO44"/>
  <sheetViews>
    <sheetView showGridLines="0" zoomScale="75" zoomScaleNormal="75" workbookViewId="0" topLeftCell="A1">
      <selection activeCell="L32" sqref="L32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36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9"/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6" ht="14.25" customHeight="1">
      <c r="C9" s="12"/>
      <c r="D9" s="13"/>
      <c r="E9" s="14"/>
      <c r="F9" s="120">
        <v>1</v>
      </c>
      <c r="G9" s="121"/>
      <c r="H9" s="121"/>
      <c r="I9" s="121"/>
      <c r="J9" s="122"/>
      <c r="K9" s="120">
        <v>2</v>
      </c>
      <c r="L9" s="123"/>
      <c r="M9" s="123"/>
      <c r="N9" s="123"/>
      <c r="O9" s="124"/>
      <c r="P9" s="120">
        <v>3</v>
      </c>
      <c r="Q9" s="123"/>
      <c r="R9" s="123"/>
      <c r="S9" s="123"/>
      <c r="T9" s="124"/>
      <c r="U9" s="120">
        <v>4</v>
      </c>
      <c r="V9" s="123"/>
      <c r="W9" s="123"/>
      <c r="X9" s="123"/>
      <c r="Y9" s="124"/>
      <c r="Z9" s="120" t="s">
        <v>0</v>
      </c>
      <c r="AA9" s="121"/>
      <c r="AB9" s="121"/>
      <c r="AC9" s="121"/>
      <c r="AD9" s="122"/>
      <c r="AE9" s="120" t="s">
        <v>1</v>
      </c>
      <c r="AF9" s="121"/>
      <c r="AG9" s="121"/>
      <c r="AH9" s="121"/>
      <c r="AI9" s="122"/>
      <c r="AJ9" s="29" t="s">
        <v>2</v>
      </c>
    </row>
    <row r="10" spans="2:36" ht="14.25" customHeight="1">
      <c r="B10" s="20"/>
      <c r="C10" s="30">
        <v>1</v>
      </c>
      <c r="D10" s="36"/>
      <c r="E10" s="14">
        <f>IF(B10=0,"",INDEX(Nimet!$A$2:$D$251,B10,4))</f>
      </c>
      <c r="F10" s="128"/>
      <c r="G10" s="129"/>
      <c r="H10" s="129"/>
      <c r="I10" s="129"/>
      <c r="J10" s="130"/>
      <c r="K10" s="125" t="str">
        <f>CONCATENATE(AC22,"-",AE22)</f>
        <v>0-0</v>
      </c>
      <c r="L10" s="126"/>
      <c r="M10" s="126"/>
      <c r="N10" s="126"/>
      <c r="O10" s="127"/>
      <c r="P10" s="125" t="str">
        <f>CONCATENATE(AC16,"-",AE16)</f>
        <v>0-0</v>
      </c>
      <c r="Q10" s="126"/>
      <c r="R10" s="126"/>
      <c r="S10" s="126"/>
      <c r="T10" s="127"/>
      <c r="U10" s="125" t="str">
        <f>CONCATENATE(AC19,"-",AE19)</f>
        <v>0-0</v>
      </c>
      <c r="V10" s="126"/>
      <c r="W10" s="126"/>
      <c r="X10" s="126"/>
      <c r="Y10" s="127"/>
      <c r="Z10" s="120" t="str">
        <f>CONCATENATE(AG16+AG19+AG22,"-",AI16+AI19+AI22)</f>
        <v>0-0</v>
      </c>
      <c r="AA10" s="123"/>
      <c r="AB10" s="123"/>
      <c r="AC10" s="123"/>
      <c r="AD10" s="124"/>
      <c r="AE10" s="120" t="str">
        <f>CONCATENATE(AC16+AC19+AC22,"-",AE16+AE19+AE22)</f>
        <v>0-0</v>
      </c>
      <c r="AF10" s="123"/>
      <c r="AG10" s="123"/>
      <c r="AH10" s="123"/>
      <c r="AI10" s="124"/>
      <c r="AJ10" s="70"/>
    </row>
    <row r="11" spans="2:36" ht="14.25" customHeight="1">
      <c r="B11" s="20"/>
      <c r="C11" s="30">
        <v>2</v>
      </c>
      <c r="D11" s="36"/>
      <c r="E11" s="14">
        <f>IF(B11=0,"",INDEX(Nimet!$A$2:$D$251,B11,4))</f>
      </c>
      <c r="F11" s="125" t="str">
        <f>CONCATENATE(AE22,"-",AC22)</f>
        <v>0-0</v>
      </c>
      <c r="G11" s="126"/>
      <c r="H11" s="126"/>
      <c r="I11" s="126"/>
      <c r="J11" s="127"/>
      <c r="K11" s="128"/>
      <c r="L11" s="129"/>
      <c r="M11" s="129"/>
      <c r="N11" s="129"/>
      <c r="O11" s="130"/>
      <c r="P11" s="125" t="str">
        <f>CONCATENATE(AC20,"-",AE20)</f>
        <v>0-0</v>
      </c>
      <c r="Q11" s="126"/>
      <c r="R11" s="126"/>
      <c r="S11" s="126"/>
      <c r="T11" s="127"/>
      <c r="U11" s="125" t="str">
        <f>CONCATENATE(AC17,"-",AE17)</f>
        <v>0-0</v>
      </c>
      <c r="V11" s="126"/>
      <c r="W11" s="126"/>
      <c r="X11" s="126"/>
      <c r="Y11" s="127"/>
      <c r="Z11" s="120" t="str">
        <f>CONCATENATE(AG17+AG20+AI22,"-",AI17+AI20+AG22)</f>
        <v>0-0</v>
      </c>
      <c r="AA11" s="123"/>
      <c r="AB11" s="123"/>
      <c r="AC11" s="123"/>
      <c r="AD11" s="124"/>
      <c r="AE11" s="120" t="str">
        <f>CONCATENATE(AC17+AC20+AE22,"-",AE17+AE20+AC22)</f>
        <v>0-0</v>
      </c>
      <c r="AF11" s="123"/>
      <c r="AG11" s="123"/>
      <c r="AH11" s="123"/>
      <c r="AI11" s="124"/>
      <c r="AJ11" s="70"/>
    </row>
    <row r="12" spans="2:36" ht="14.25" customHeight="1">
      <c r="B12" s="20"/>
      <c r="C12" s="30">
        <v>3</v>
      </c>
      <c r="D12" s="36"/>
      <c r="E12" s="14">
        <f>IF(B12=0,"",INDEX(Nimet!$A$2:$D$251,B12,4))</f>
      </c>
      <c r="F12" s="125" t="str">
        <f>CONCATENATE(AE16,"-",AC16)</f>
        <v>0-0</v>
      </c>
      <c r="G12" s="126"/>
      <c r="H12" s="126"/>
      <c r="I12" s="126"/>
      <c r="J12" s="127"/>
      <c r="K12" s="125" t="str">
        <f>CONCATENATE(AE20,"-",AC20)</f>
        <v>0-0</v>
      </c>
      <c r="L12" s="126"/>
      <c r="M12" s="126"/>
      <c r="N12" s="126"/>
      <c r="O12" s="127"/>
      <c r="P12" s="128"/>
      <c r="Q12" s="129"/>
      <c r="R12" s="129"/>
      <c r="S12" s="129"/>
      <c r="T12" s="130"/>
      <c r="U12" s="125" t="str">
        <f>CONCATENATE(AC23,"-",AE23)</f>
        <v>0-0</v>
      </c>
      <c r="V12" s="126"/>
      <c r="W12" s="126"/>
      <c r="X12" s="126"/>
      <c r="Y12" s="127"/>
      <c r="Z12" s="120" t="str">
        <f>CONCATENATE(AI16+AI20+AG23,"-",AG16+AG20+AI23)</f>
        <v>0-0</v>
      </c>
      <c r="AA12" s="123"/>
      <c r="AB12" s="123"/>
      <c r="AC12" s="123"/>
      <c r="AD12" s="124"/>
      <c r="AE12" s="120" t="str">
        <f>CONCATENATE(AE16+AE20+AC23,"-",AC16+AC20+AE23)</f>
        <v>0-0</v>
      </c>
      <c r="AF12" s="123"/>
      <c r="AG12" s="123"/>
      <c r="AH12" s="123"/>
      <c r="AI12" s="124"/>
      <c r="AJ12" s="70"/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25" t="str">
        <f>CONCATENATE(AE19,"-",AC19)</f>
        <v>0-0</v>
      </c>
      <c r="G13" s="126"/>
      <c r="H13" s="126"/>
      <c r="I13" s="126"/>
      <c r="J13" s="127"/>
      <c r="K13" s="125" t="str">
        <f>CONCATENATE(AE17,"-",AC17)</f>
        <v>0-0</v>
      </c>
      <c r="L13" s="126"/>
      <c r="M13" s="126"/>
      <c r="N13" s="126"/>
      <c r="O13" s="127"/>
      <c r="P13" s="125" t="str">
        <f>CONCATENATE(AE23,"-",AC23)</f>
        <v>0-0</v>
      </c>
      <c r="Q13" s="126"/>
      <c r="R13" s="126"/>
      <c r="S13" s="126"/>
      <c r="T13" s="127"/>
      <c r="U13" s="128"/>
      <c r="V13" s="129"/>
      <c r="W13" s="129"/>
      <c r="X13" s="129"/>
      <c r="Y13" s="130"/>
      <c r="Z13" s="120" t="str">
        <f>CONCATENATE(AI17+AI19+AI23,"-",AG17+AG19+AG23)</f>
        <v>0-0</v>
      </c>
      <c r="AA13" s="123"/>
      <c r="AB13" s="123"/>
      <c r="AC13" s="123"/>
      <c r="AD13" s="124"/>
      <c r="AE13" s="120" t="str">
        <f>CONCATENATE(AE17+AE19+AE23,"-",AC17+AC19+AC23)</f>
        <v>0-0</v>
      </c>
      <c r="AF13" s="123"/>
      <c r="AG13" s="123"/>
      <c r="AH13" s="123"/>
      <c r="AI13" s="124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  -  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  -  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  -  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8:38" ht="14.25" customHeight="1"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92"/>
      <c r="W27" s="92"/>
      <c r="X27" s="92"/>
      <c r="Y27" s="92"/>
      <c r="Z27" s="92"/>
      <c r="AA27" s="92"/>
      <c r="AB27" s="92"/>
      <c r="AC27" s="92"/>
      <c r="AD27" s="92"/>
      <c r="AE27" s="80"/>
      <c r="AF27" s="80"/>
      <c r="AG27" s="80"/>
      <c r="AH27" s="80"/>
      <c r="AI27" s="80"/>
      <c r="AJ27" s="80"/>
      <c r="AK27" s="80"/>
      <c r="AL27" s="80"/>
    </row>
    <row r="28" spans="8:38" ht="14.25" customHeight="1"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92"/>
      <c r="W28" s="92"/>
      <c r="X28" s="92"/>
      <c r="Y28" s="92"/>
      <c r="Z28" s="92"/>
      <c r="AA28" s="92"/>
      <c r="AB28" s="92"/>
      <c r="AC28" s="92"/>
      <c r="AD28" s="92"/>
      <c r="AE28" s="80"/>
      <c r="AF28" s="80"/>
      <c r="AG28" s="80"/>
      <c r="AH28" s="80"/>
      <c r="AI28" s="80"/>
      <c r="AJ28" s="80"/>
      <c r="AK28" s="80"/>
      <c r="AL28" s="80"/>
    </row>
    <row r="29" spans="8:38" ht="14.25" customHeight="1"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92"/>
      <c r="W29" s="92"/>
      <c r="X29" s="92"/>
      <c r="Y29" s="92"/>
      <c r="Z29" s="92"/>
      <c r="AA29" s="92"/>
      <c r="AB29" s="92"/>
      <c r="AC29" s="92"/>
      <c r="AD29" s="92"/>
      <c r="AE29" s="80"/>
      <c r="AF29" s="80"/>
      <c r="AG29" s="80"/>
      <c r="AH29" s="80"/>
      <c r="AI29" s="80"/>
      <c r="AJ29" s="80"/>
      <c r="AK29" s="80"/>
      <c r="AL29" s="80"/>
    </row>
    <row r="30" spans="8:38" ht="14.25" customHeight="1"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92"/>
      <c r="W30" s="92"/>
      <c r="X30" s="92"/>
      <c r="Y30" s="92"/>
      <c r="Z30" s="92"/>
      <c r="AA30" s="92"/>
      <c r="AB30" s="92"/>
      <c r="AC30" s="92"/>
      <c r="AD30" s="92"/>
      <c r="AE30" s="80"/>
      <c r="AF30" s="80"/>
      <c r="AG30" s="80"/>
      <c r="AH30" s="80"/>
      <c r="AI30" s="80"/>
      <c r="AJ30" s="80"/>
      <c r="AK30" s="80"/>
      <c r="AL30" s="80"/>
    </row>
    <row r="31" spans="8:38" ht="14.25" customHeight="1"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8:38" ht="14.25" customHeight="1"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8:38" ht="14.25" customHeight="1"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8:38" ht="14.25" customHeight="1"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8:38" ht="14.25" customHeight="1"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8:38" ht="14.25" customHeight="1"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8:38" ht="14.25" customHeight="1"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8:38" ht="14.25" customHeight="1"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8:38" ht="14.25" customHeight="1"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sheetProtection sheet="1" objects="1" scenarios="1"/>
  <mergeCells count="30">
    <mergeCell ref="AE13:AI13"/>
    <mergeCell ref="AE9:AI9"/>
    <mergeCell ref="AE10:AI10"/>
    <mergeCell ref="AE11:AI11"/>
    <mergeCell ref="AE12:AI12"/>
    <mergeCell ref="Z13:AD13"/>
    <mergeCell ref="F10:J10"/>
    <mergeCell ref="Z12:AD12"/>
    <mergeCell ref="Z11:AD11"/>
    <mergeCell ref="Z10:AD10"/>
    <mergeCell ref="P11:T11"/>
    <mergeCell ref="P10:T10"/>
    <mergeCell ref="P13:T13"/>
    <mergeCell ref="P12:T12"/>
    <mergeCell ref="U12:Y12"/>
    <mergeCell ref="Z9:AD9"/>
    <mergeCell ref="F11:J11"/>
    <mergeCell ref="F12:J12"/>
    <mergeCell ref="F13:J13"/>
    <mergeCell ref="K12:O12"/>
    <mergeCell ref="K13:O13"/>
    <mergeCell ref="F9:J9"/>
    <mergeCell ref="U9:Y9"/>
    <mergeCell ref="U10:Y10"/>
    <mergeCell ref="U11:Y11"/>
    <mergeCell ref="U13:Y13"/>
    <mergeCell ref="P9:T9"/>
    <mergeCell ref="K9:O9"/>
    <mergeCell ref="K10:O10"/>
    <mergeCell ref="K11:O11"/>
  </mergeCells>
  <printOptions horizontalCentered="1"/>
  <pageMargins left="0.7480314960629921" right="0.7480314960629921" top="0.63" bottom="0.65" header="0.5118110236220472" footer="0.5118110236220472"/>
  <pageSetup horizontalDpi="300" verticalDpi="300" orientation="landscape" paperSize="9" scale="7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C1:K28"/>
  <sheetViews>
    <sheetView showGridLines="0" zoomScale="75" zoomScaleNormal="75" zoomScaleSheetLayoutView="80" workbookViewId="0" topLeftCell="A1">
      <selection activeCell="A1" sqref="A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85</v>
      </c>
    </row>
    <row r="2" ht="15" customHeight="1">
      <c r="D2" s="10" t="s">
        <v>59</v>
      </c>
    </row>
    <row r="3" spans="4:10" ht="15" customHeight="1">
      <c r="D3" s="10" t="s">
        <v>86</v>
      </c>
      <c r="G3" s="22" t="s">
        <v>30</v>
      </c>
      <c r="H3" s="3" t="str">
        <f>IF(J17="","",VLOOKUP(J17,D9:F26,3))</f>
        <v>Alf Orre, KoKu</v>
      </c>
      <c r="J3" s="1" t="str">
        <f>IF(J18="","",J18)</f>
        <v>12,-3,10,7</v>
      </c>
    </row>
    <row r="4" spans="4:8" ht="15" customHeight="1">
      <c r="D4" s="9"/>
      <c r="G4" s="22" t="s">
        <v>31</v>
      </c>
      <c r="H4" s="1" t="str">
        <f>IF(J17="","",IF(I12=J17,VLOOKUP(I22,D9:F26,3),VLOOKUP(I12,D9:F26,3)))</f>
        <v>Ove Stenfors, HIK</v>
      </c>
    </row>
    <row r="5" spans="4:8" ht="15" customHeight="1">
      <c r="D5" s="9"/>
      <c r="G5" s="22" t="s">
        <v>32</v>
      </c>
      <c r="H5" s="1" t="str">
        <f>IF(I12="","",IF(H10=I12,VLOOKUP(H14,$D$9:$F$26,3),VLOOKUP(H10,$D$9:$F$26,3)))</f>
        <v>Jukka Kalliokoski, SeSi</v>
      </c>
    </row>
    <row r="6" spans="4:8" ht="15" customHeight="1">
      <c r="D6" s="9"/>
      <c r="G6" s="22" t="s">
        <v>32</v>
      </c>
      <c r="H6" s="1" t="str">
        <f>IF(I22="","",IF(H20=I22,VLOOKUP(H24,$D$9:$F$26,3),VLOOKUP(H20,$D$9:$F$26,3)))</f>
        <v>Henri Salokannel, TuPy</v>
      </c>
    </row>
    <row r="8" spans="4:6" ht="15" customHeight="1">
      <c r="D8" s="2"/>
      <c r="E8" s="2"/>
      <c r="F8" s="2"/>
    </row>
    <row r="9" spans="3:10" ht="14.25" customHeight="1">
      <c r="C9" s="20">
        <v>25</v>
      </c>
      <c r="D9" s="51">
        <v>1</v>
      </c>
      <c r="E9" s="44"/>
      <c r="F9" s="5" t="str">
        <f>IF(C9=0,"",INDEX(Nimet!$A$2:$D$251,C9,4))</f>
        <v>Jukka Kalliokoski, SeSi</v>
      </c>
      <c r="G9" s="40">
        <v>1</v>
      </c>
      <c r="H9" s="23"/>
      <c r="I9" s="23"/>
      <c r="J9" s="23"/>
    </row>
    <row r="10" spans="3:10" ht="14.25" customHeight="1">
      <c r="C10" s="20">
        <v>36</v>
      </c>
      <c r="D10" s="50">
        <v>2</v>
      </c>
      <c r="E10" s="45"/>
      <c r="F10" s="4" t="str">
        <f>IF(C10=0,"",INDEX(Nimet!$A$2:$D$251,C10,4))</f>
        <v>Henrik Wennman, Vana</v>
      </c>
      <c r="G10" s="32" t="s">
        <v>105</v>
      </c>
      <c r="H10" s="41">
        <v>1</v>
      </c>
      <c r="I10" s="23"/>
      <c r="J10" s="23"/>
    </row>
    <row r="11" spans="3:10" ht="14.25" customHeight="1">
      <c r="C11" s="20">
        <v>15</v>
      </c>
      <c r="D11" s="49">
        <v>3</v>
      </c>
      <c r="E11" s="44"/>
      <c r="F11" s="5" t="str">
        <f>IF(C11=0,"",INDEX(Nimet!$A$2:$D$251,C11,4))</f>
        <v>Pekka Övermark, KoKu</v>
      </c>
      <c r="G11" s="43">
        <v>4</v>
      </c>
      <c r="H11" s="34" t="s">
        <v>113</v>
      </c>
      <c r="I11" s="23"/>
      <c r="J11" s="23"/>
    </row>
    <row r="12" spans="3:10" ht="14.25" customHeight="1">
      <c r="C12" s="20">
        <v>34</v>
      </c>
      <c r="D12" s="50">
        <v>4</v>
      </c>
      <c r="E12" s="45"/>
      <c r="F12" s="4" t="str">
        <f>IF(C12=0,"",INDEX(Nimet!$A$2:$D$251,C12,4))</f>
        <v>Pekka Salokannel, TuPy</v>
      </c>
      <c r="G12" s="33" t="s">
        <v>106</v>
      </c>
      <c r="H12" s="25"/>
      <c r="I12" s="41">
        <v>5</v>
      </c>
      <c r="J12" s="23"/>
    </row>
    <row r="13" spans="3:10" ht="14.25" customHeight="1">
      <c r="C13" s="20">
        <v>2</v>
      </c>
      <c r="D13" s="49">
        <v>5</v>
      </c>
      <c r="E13" s="44"/>
      <c r="F13" s="5" t="str">
        <f>IF(C13=0,"",INDEX(Nimet!$A$2:$D$251,C13,4))</f>
        <v>Ove Stenfors, HIK</v>
      </c>
      <c r="G13" s="40">
        <v>5</v>
      </c>
      <c r="H13" s="25"/>
      <c r="I13" s="34" t="s">
        <v>117</v>
      </c>
      <c r="J13" s="23"/>
    </row>
    <row r="14" spans="3:10" ht="14.25" customHeight="1">
      <c r="C14" s="20">
        <v>12</v>
      </c>
      <c r="D14" s="50">
        <v>6</v>
      </c>
      <c r="E14" s="45"/>
      <c r="F14" s="4" t="str">
        <f>IF(C14=0,"",INDEX(Nimet!$A$2:$D$251,C14,4))</f>
        <v>Sakari Kauranen, KoKu</v>
      </c>
      <c r="G14" s="32" t="s">
        <v>107</v>
      </c>
      <c r="H14" s="42">
        <v>5</v>
      </c>
      <c r="I14" s="25"/>
      <c r="J14" s="23"/>
    </row>
    <row r="15" spans="3:10" ht="14.25" customHeight="1">
      <c r="C15" s="20">
        <v>31</v>
      </c>
      <c r="D15" s="49">
        <v>7</v>
      </c>
      <c r="E15" s="44"/>
      <c r="F15" s="5" t="str">
        <f>IF(C15=0,"",INDEX(Nimet!$A$2:$D$251,C15,4))</f>
        <v>Juhani Suvanto, SeSi</v>
      </c>
      <c r="G15" s="43">
        <v>8</v>
      </c>
      <c r="H15" s="33" t="s">
        <v>114</v>
      </c>
      <c r="I15" s="25"/>
      <c r="J15" s="23"/>
    </row>
    <row r="16" spans="3:10" ht="14.25" customHeight="1">
      <c r="C16" s="20">
        <v>4</v>
      </c>
      <c r="D16" s="50">
        <v>8</v>
      </c>
      <c r="E16" s="45"/>
      <c r="F16" s="4" t="str">
        <f>IF(C16=0,"",INDEX(Nimet!$A$2:$D$251,C16,4))</f>
        <v>Eeva Eteläinen, PTS-60</v>
      </c>
      <c r="G16" s="33" t="s">
        <v>108</v>
      </c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>
        <v>12</v>
      </c>
    </row>
    <row r="18" spans="4:11" ht="14.25" customHeight="1">
      <c r="D18" s="2"/>
      <c r="E18" s="45"/>
      <c r="F18" s="2"/>
      <c r="G18" s="38"/>
      <c r="H18" s="26"/>
      <c r="I18" s="25"/>
      <c r="J18" s="35" t="s">
        <v>119</v>
      </c>
      <c r="K18" s="3"/>
    </row>
    <row r="19" spans="3:11" ht="14.25" customHeight="1">
      <c r="C19" s="20">
        <v>17</v>
      </c>
      <c r="D19" s="49">
        <v>9</v>
      </c>
      <c r="E19" s="44"/>
      <c r="F19" s="5" t="str">
        <f>IF(C19=0,"",INDEX(Nimet!$A$2:$D$251,C19,4))</f>
        <v>Ossi Hella, KuPTS</v>
      </c>
      <c r="G19" s="40">
        <v>9</v>
      </c>
      <c r="H19" s="23"/>
      <c r="I19" s="25"/>
      <c r="J19" s="23"/>
      <c r="K19" s="3"/>
    </row>
    <row r="20" spans="3:11" ht="14.25" customHeight="1">
      <c r="C20" s="20">
        <v>8</v>
      </c>
      <c r="D20" s="50">
        <v>10</v>
      </c>
      <c r="E20" s="45"/>
      <c r="F20" s="4" t="str">
        <f>IF(C20=0,"",INDEX(Nimet!$A$2:$D$251,C20,4))</f>
        <v>Bertel Blomkvist, KoKu</v>
      </c>
      <c r="G20" s="32" t="s">
        <v>109</v>
      </c>
      <c r="H20" s="41">
        <v>12</v>
      </c>
      <c r="I20" s="25"/>
      <c r="J20" s="23"/>
      <c r="K20" s="3"/>
    </row>
    <row r="21" spans="3:11" ht="14.25" customHeight="1">
      <c r="C21" s="20">
        <v>27</v>
      </c>
      <c r="D21" s="49">
        <v>11</v>
      </c>
      <c r="E21" s="44"/>
      <c r="F21" s="5" t="str">
        <f>IF(C21=0,"",INDEX(Nimet!$A$2:$D$251,C21,4))</f>
        <v>Martti Kangas, SeSi</v>
      </c>
      <c r="G21" s="43">
        <v>12</v>
      </c>
      <c r="H21" s="34" t="s">
        <v>115</v>
      </c>
      <c r="I21" s="25"/>
      <c r="J21" s="23"/>
      <c r="K21" s="3"/>
    </row>
    <row r="22" spans="3:11" ht="14.25" customHeight="1">
      <c r="C22" s="20">
        <v>13</v>
      </c>
      <c r="D22" s="50">
        <v>12</v>
      </c>
      <c r="E22" s="45"/>
      <c r="F22" s="4" t="str">
        <f>IF(C22=0,"",INDEX(Nimet!$A$2:$D$251,C22,4))</f>
        <v>Alf Orre, KoKu</v>
      </c>
      <c r="G22" s="33" t="s">
        <v>110</v>
      </c>
      <c r="H22" s="25"/>
      <c r="I22" s="42">
        <v>12</v>
      </c>
      <c r="J22" s="23"/>
      <c r="K22" s="3"/>
    </row>
    <row r="23" spans="3:11" ht="14.25" customHeight="1">
      <c r="C23" s="20">
        <v>6</v>
      </c>
      <c r="D23" s="49">
        <v>13</v>
      </c>
      <c r="E23" s="44"/>
      <c r="F23" s="5" t="str">
        <f>IF(C23=0,"",INDEX(Nimet!$A$2:$D$251,C23,4))</f>
        <v>Juhani Ala-Hukkala, KoKu</v>
      </c>
      <c r="G23" s="40">
        <v>14</v>
      </c>
      <c r="H23" s="25"/>
      <c r="I23" s="33" t="s">
        <v>118</v>
      </c>
      <c r="J23" s="23"/>
      <c r="K23" s="3"/>
    </row>
    <row r="24" spans="3:11" ht="14.25" customHeight="1">
      <c r="C24" s="20">
        <v>33</v>
      </c>
      <c r="D24" s="50">
        <v>14</v>
      </c>
      <c r="E24" s="45"/>
      <c r="F24" s="4" t="str">
        <f>IF(C24=0,"",INDEX(Nimet!$A$2:$D$251,C24,4))</f>
        <v>Henri Salokannel, TuPy</v>
      </c>
      <c r="G24" s="32" t="s">
        <v>111</v>
      </c>
      <c r="H24" s="42">
        <v>14</v>
      </c>
      <c r="I24" s="23"/>
      <c r="J24" s="23"/>
      <c r="K24" s="3"/>
    </row>
    <row r="25" spans="3:11" ht="14.25" customHeight="1">
      <c r="C25" s="20">
        <v>7</v>
      </c>
      <c r="D25" s="49">
        <v>15</v>
      </c>
      <c r="E25" s="44"/>
      <c r="F25" s="5" t="str">
        <f>IF(C25=0,"",INDEX(Nimet!$A$2:$D$251,C25,4))</f>
        <v>Tommy Alén, KoKu</v>
      </c>
      <c r="G25" s="43">
        <v>16</v>
      </c>
      <c r="H25" s="33" t="s">
        <v>116</v>
      </c>
      <c r="I25" s="23"/>
      <c r="J25" s="23"/>
      <c r="K25" s="3"/>
    </row>
    <row r="26" spans="3:11" ht="14.25" customHeight="1">
      <c r="C26" s="20">
        <v>1</v>
      </c>
      <c r="D26" s="50">
        <v>16</v>
      </c>
      <c r="E26" s="45"/>
      <c r="F26" s="4" t="str">
        <f>IF(C26=0,"",INDEX(Nimet!$A$2:$D$251,C26,4))</f>
        <v>Henrik Roth, HIK</v>
      </c>
      <c r="G26" s="33" t="s">
        <v>112</v>
      </c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C1:K46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85</v>
      </c>
    </row>
    <row r="2" ht="15" customHeight="1">
      <c r="D2" s="10" t="s">
        <v>59</v>
      </c>
    </row>
    <row r="3" spans="4:10" ht="15" customHeight="1">
      <c r="D3" s="10" t="s">
        <v>87</v>
      </c>
      <c r="G3" s="22" t="s">
        <v>30</v>
      </c>
      <c r="H3" s="3" t="str">
        <f>IF(J27="","",VLOOKUP(J27,D9:F46,3))</f>
        <v>Jukka Kalliokoski, SeSi</v>
      </c>
      <c r="J3" s="1" t="str">
        <f>IF(J28="","",J28)</f>
        <v>9,9,7</v>
      </c>
    </row>
    <row r="4" spans="4:8" ht="15" customHeight="1">
      <c r="D4" s="9"/>
      <c r="G4" s="22" t="s">
        <v>31</v>
      </c>
      <c r="H4" s="1" t="str">
        <f>IF(J27="","",IF(J17=J27,VLOOKUP(J37,D9:F46,3),VLOOKUP(J17,D9:F46,3)))</f>
        <v>Teemu Oinas, OPT-86</v>
      </c>
    </row>
    <row r="5" spans="4:8" ht="15" customHeight="1">
      <c r="D5" s="9"/>
      <c r="G5" s="22" t="s">
        <v>32</v>
      </c>
      <c r="H5" s="1" t="str">
        <f>IF(J17="","",IF(I12=J17,VLOOKUP(I22,$D$9:$F$46,3),VLOOKUP(I12,$D$9:$F$46,3)))</f>
        <v>Esa Kallio, PuPy</v>
      </c>
    </row>
    <row r="6" spans="4:8" ht="15" customHeight="1">
      <c r="D6" s="9"/>
      <c r="G6" s="22" t="s">
        <v>32</v>
      </c>
      <c r="H6" s="1" t="str">
        <f>IF(J37="","",IF(I32=J37,VLOOKUP(I42,$D$9:$F$46,3),VLOOKUP(I32,$D$9:$F$46,3)))</f>
        <v>Pekka Salokannel, TuPy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</v>
      </c>
      <c r="D9" s="49">
        <v>1</v>
      </c>
      <c r="E9" s="44" t="s">
        <v>62</v>
      </c>
      <c r="F9" s="5" t="str">
        <f>IF(C9=0,"",INDEX(Nimet!$A$2:$D$251,C9,4))</f>
        <v>Henrik Roth, HIK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34" t="s">
        <v>127</v>
      </c>
      <c r="I11" s="23"/>
      <c r="J11" s="23"/>
    </row>
    <row r="12" spans="3:10" ht="14.25" customHeight="1">
      <c r="C12" s="20">
        <v>12</v>
      </c>
      <c r="D12" s="50">
        <v>4</v>
      </c>
      <c r="E12" s="45" t="s">
        <v>62</v>
      </c>
      <c r="F12" s="4" t="str">
        <f>IF(C12=0,"",INDEX(Nimet!$A$2:$D$251,C12,4))</f>
        <v>Sakari Kauranen, KoKu</v>
      </c>
      <c r="G12" s="33"/>
      <c r="H12" s="25"/>
      <c r="I12" s="41">
        <v>8</v>
      </c>
      <c r="J12" s="23"/>
    </row>
    <row r="13" spans="3:10" ht="14.25" customHeight="1">
      <c r="C13" s="20">
        <v>15</v>
      </c>
      <c r="D13" s="49">
        <v>5</v>
      </c>
      <c r="E13" s="44" t="s">
        <v>62</v>
      </c>
      <c r="F13" s="5" t="str">
        <f>IF(C13=0,"",INDEX(Nimet!$A$2:$D$251,C13,4))</f>
        <v>Pekka Övermark, KoKu</v>
      </c>
      <c r="G13" s="40">
        <v>5</v>
      </c>
      <c r="H13" s="25"/>
      <c r="I13" s="34" t="s">
        <v>135</v>
      </c>
      <c r="J13" s="23"/>
    </row>
    <row r="14" spans="3:10" ht="14.25" customHeight="1">
      <c r="C14" s="20">
        <v>30</v>
      </c>
      <c r="D14" s="50">
        <v>6</v>
      </c>
      <c r="E14" s="45" t="s">
        <v>61</v>
      </c>
      <c r="F14" s="4" t="str">
        <f>IF(C14=0,"",INDEX(Nimet!$A$2:$D$251,C14,4))</f>
        <v>Alpo Ojala, SeSi</v>
      </c>
      <c r="G14" s="32" t="s">
        <v>120</v>
      </c>
      <c r="H14" s="42">
        <v>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3" t="s">
        <v>128</v>
      </c>
      <c r="I15" s="25"/>
      <c r="J15" s="23"/>
    </row>
    <row r="16" spans="3:10" ht="14.25" customHeight="1">
      <c r="C16" s="20">
        <v>23</v>
      </c>
      <c r="D16" s="50">
        <v>8</v>
      </c>
      <c r="E16" s="45" t="s">
        <v>64</v>
      </c>
      <c r="F16" s="4" t="str">
        <f>IF(C16=0,"",INDEX(Nimet!$A$2:$D$251,C16,4))</f>
        <v>Esa Kallio, PuPy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16</v>
      </c>
    </row>
    <row r="18" spans="4:11" ht="14.25" customHeight="1">
      <c r="D18" s="2"/>
      <c r="E18" s="47"/>
      <c r="F18" s="2"/>
      <c r="G18" s="26"/>
      <c r="H18" s="26"/>
      <c r="I18" s="25"/>
      <c r="J18" s="34" t="s">
        <v>139</v>
      </c>
      <c r="K18" s="3"/>
    </row>
    <row r="19" spans="3:11" ht="14.25" customHeight="1">
      <c r="C19" s="20">
        <v>17</v>
      </c>
      <c r="D19" s="49">
        <v>9</v>
      </c>
      <c r="E19" s="44" t="s">
        <v>62</v>
      </c>
      <c r="F19" s="5" t="str">
        <f>IF(C19=0,"",INDEX(Nimet!$A$2:$D$251,C19,4))</f>
        <v>Ossi Hella, KuPTS</v>
      </c>
      <c r="G19" s="40">
        <v>9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>
        <v>9</v>
      </c>
      <c r="I20" s="25"/>
      <c r="J20" s="25"/>
      <c r="K20" s="3"/>
    </row>
    <row r="21" spans="3:11" ht="14.25" customHeight="1">
      <c r="C21" s="20">
        <v>27</v>
      </c>
      <c r="D21" s="49">
        <v>11</v>
      </c>
      <c r="E21" s="44" t="s">
        <v>62</v>
      </c>
      <c r="F21" s="5" t="str">
        <f>IF(C21=0,"",INDEX(Nimet!$A$2:$D$251,C21,4))</f>
        <v>Martti Kangas, SeSi</v>
      </c>
      <c r="G21" s="43">
        <v>12</v>
      </c>
      <c r="H21" s="34" t="s">
        <v>129</v>
      </c>
      <c r="I21" s="25"/>
      <c r="J21" s="25"/>
      <c r="K21" s="3"/>
    </row>
    <row r="22" spans="3:11" ht="14.25" customHeight="1">
      <c r="C22" s="20">
        <v>33</v>
      </c>
      <c r="D22" s="50">
        <v>12</v>
      </c>
      <c r="E22" s="45" t="s">
        <v>62</v>
      </c>
      <c r="F22" s="4" t="str">
        <f>IF(C22=0,"",INDEX(Nimet!$A$2:$D$251,C22,4))</f>
        <v>Henri Salokannel, TuPy</v>
      </c>
      <c r="G22" s="33" t="s">
        <v>121</v>
      </c>
      <c r="H22" s="25"/>
      <c r="I22" s="42">
        <v>16</v>
      </c>
      <c r="J22" s="25"/>
      <c r="K22" s="3"/>
    </row>
    <row r="23" spans="3:11" ht="14.25" customHeight="1">
      <c r="C23" s="20">
        <v>13</v>
      </c>
      <c r="D23" s="49">
        <v>13</v>
      </c>
      <c r="E23" s="44" t="s">
        <v>62</v>
      </c>
      <c r="F23" s="5" t="str">
        <f>IF(C23=0,"",INDEX(Nimet!$A$2:$D$251,C23,4))</f>
        <v>Alf Orre, KoKu</v>
      </c>
      <c r="G23" s="40">
        <v>13</v>
      </c>
      <c r="H23" s="25"/>
      <c r="I23" s="33" t="s">
        <v>136</v>
      </c>
      <c r="J23" s="25"/>
      <c r="K23" s="3"/>
    </row>
    <row r="24" spans="3:11" ht="14.25" customHeight="1">
      <c r="C24" s="20">
        <v>36</v>
      </c>
      <c r="D24" s="50">
        <v>14</v>
      </c>
      <c r="E24" s="45" t="s">
        <v>61</v>
      </c>
      <c r="F24" s="4" t="str">
        <f>IF(C24=0,"",INDEX(Nimet!$A$2:$D$251,C24,4))</f>
        <v>Henrik Wennman, Vana</v>
      </c>
      <c r="G24" s="32" t="s">
        <v>122</v>
      </c>
      <c r="H24" s="42">
        <v>16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3" t="s">
        <v>130</v>
      </c>
      <c r="I25" s="23"/>
      <c r="J25" s="25"/>
      <c r="K25" s="3"/>
    </row>
    <row r="26" spans="3:11" ht="14.25" customHeight="1">
      <c r="C26" s="20">
        <v>25</v>
      </c>
      <c r="D26" s="50">
        <v>16</v>
      </c>
      <c r="E26" s="45" t="s">
        <v>62</v>
      </c>
      <c r="F26" s="4" t="str">
        <f>IF(C26=0,"",INDEX(Nimet!$A$2:$D$251,C26,4))</f>
        <v>Jukka Kalliokoski, SeSi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16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39" t="s">
        <v>141</v>
      </c>
      <c r="K28" s="3"/>
    </row>
    <row r="29" spans="3:11" ht="14.25" customHeight="1">
      <c r="C29" s="20">
        <v>18</v>
      </c>
      <c r="D29" s="49">
        <v>17</v>
      </c>
      <c r="E29" s="44" t="s">
        <v>64</v>
      </c>
      <c r="F29" s="5" t="str">
        <f>IF(C29=0,"",INDEX(Nimet!$A$2:$D$251,C29,4))</f>
        <v>Pertti Hella, KuPTS</v>
      </c>
      <c r="G29" s="40">
        <v>17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>
        <v>20</v>
      </c>
      <c r="I30" s="23"/>
      <c r="J30" s="25"/>
      <c r="K30" s="3"/>
    </row>
    <row r="31" spans="3:11" ht="14.25" customHeight="1">
      <c r="C31" s="20">
        <v>29</v>
      </c>
      <c r="D31" s="49">
        <v>19</v>
      </c>
      <c r="E31" s="44" t="s">
        <v>62</v>
      </c>
      <c r="F31" s="5" t="str">
        <f>IF(C31=0,"",INDEX(Nimet!$A$2:$D$251,C31,4))</f>
        <v>Markku Mäenpää, SeSi</v>
      </c>
      <c r="G31" s="43">
        <v>20</v>
      </c>
      <c r="H31" s="34" t="s">
        <v>131</v>
      </c>
      <c r="I31" s="23"/>
      <c r="J31" s="25"/>
      <c r="K31" s="3"/>
    </row>
    <row r="32" spans="3:11" ht="14.25" customHeight="1">
      <c r="C32" s="20">
        <v>7</v>
      </c>
      <c r="D32" s="50">
        <v>20</v>
      </c>
      <c r="E32" s="45" t="s">
        <v>62</v>
      </c>
      <c r="F32" s="4" t="str">
        <f>IF(C32=0,"",INDEX(Nimet!$A$2:$D$251,C32,4))</f>
        <v>Tommy Alén, KoKu</v>
      </c>
      <c r="G32" s="33" t="s">
        <v>123</v>
      </c>
      <c r="H32" s="25"/>
      <c r="I32" s="41">
        <v>21</v>
      </c>
      <c r="J32" s="25"/>
      <c r="K32" s="3"/>
    </row>
    <row r="33" spans="3:11" ht="14.25" customHeight="1">
      <c r="C33" s="20">
        <v>34</v>
      </c>
      <c r="D33" s="49">
        <v>21</v>
      </c>
      <c r="E33" s="44" t="s">
        <v>62</v>
      </c>
      <c r="F33" s="5" t="str">
        <f>IF(C33=0,"",INDEX(Nimet!$A$2:$D$251,C33,4))</f>
        <v>Pekka Salokannel, TuPy</v>
      </c>
      <c r="G33" s="40">
        <v>21</v>
      </c>
      <c r="H33" s="25"/>
      <c r="I33" s="34" t="s">
        <v>137</v>
      </c>
      <c r="J33" s="25"/>
      <c r="K33" s="3"/>
    </row>
    <row r="34" spans="3:11" ht="14.25" customHeight="1">
      <c r="C34" s="20">
        <v>11</v>
      </c>
      <c r="D34" s="50">
        <v>22</v>
      </c>
      <c r="E34" s="45" t="s">
        <v>61</v>
      </c>
      <c r="F34" s="4" t="str">
        <f>IF(C34=0,"",INDEX(Nimet!$A$2:$D$251,C34,4))</f>
        <v>Seppo Kankaanpää, KoKu</v>
      </c>
      <c r="G34" s="32" t="s">
        <v>124</v>
      </c>
      <c r="H34" s="42">
        <v>21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>
        <v>24</v>
      </c>
      <c r="H35" s="33" t="s">
        <v>132</v>
      </c>
      <c r="I35" s="25"/>
      <c r="J35" s="25"/>
      <c r="K35" s="3"/>
    </row>
    <row r="36" spans="3:11" ht="14.25" customHeight="1">
      <c r="C36" s="20">
        <v>4</v>
      </c>
      <c r="D36" s="50">
        <v>24</v>
      </c>
      <c r="E36" s="45" t="s">
        <v>62</v>
      </c>
      <c r="F36" s="4" t="str">
        <f>IF(C36=0,"",INDEX(Nimet!$A$2:$D$251,C36,4))</f>
        <v>Eeva Eteläinen, PTS-60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25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3" t="s">
        <v>140</v>
      </c>
    </row>
    <row r="39" spans="3:10" ht="14.25" customHeight="1">
      <c r="C39" s="20">
        <v>20</v>
      </c>
      <c r="D39" s="49">
        <v>25</v>
      </c>
      <c r="E39" s="44" t="s">
        <v>64</v>
      </c>
      <c r="F39" s="5" t="str">
        <f>IF(C39=0,"",INDEX(Nimet!$A$2:$D$251,C39,4))</f>
        <v>Teemu Oinas, OPT-86</v>
      </c>
      <c r="G39" s="40">
        <v>25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>
        <v>25</v>
      </c>
      <c r="I40" s="25"/>
      <c r="J40" s="26"/>
    </row>
    <row r="41" spans="3:10" ht="14.25" customHeight="1">
      <c r="C41" s="20">
        <v>10</v>
      </c>
      <c r="D41" s="49">
        <v>27</v>
      </c>
      <c r="E41" s="44" t="s">
        <v>63</v>
      </c>
      <c r="F41" s="5" t="str">
        <f>IF(C41=0,"",INDEX(Nimet!$A$2:$D$251,C41,4))</f>
        <v>Bo-Eric Herrgård, KoKu</v>
      </c>
      <c r="G41" s="43">
        <v>28</v>
      </c>
      <c r="H41" s="34" t="s">
        <v>133</v>
      </c>
      <c r="I41" s="25"/>
      <c r="J41" s="26"/>
    </row>
    <row r="42" spans="3:10" ht="14.25" customHeight="1">
      <c r="C42" s="20">
        <v>31</v>
      </c>
      <c r="D42" s="50">
        <v>28</v>
      </c>
      <c r="E42" s="45" t="s">
        <v>61</v>
      </c>
      <c r="F42" s="4" t="str">
        <f>IF(C42=0,"",INDEX(Nimet!$A$2:$D$251,C42,4))</f>
        <v>Juhani Suvanto, SeSi</v>
      </c>
      <c r="G42" s="33" t="s">
        <v>125</v>
      </c>
      <c r="H42" s="25"/>
      <c r="I42" s="42">
        <v>25</v>
      </c>
      <c r="J42" s="26"/>
    </row>
    <row r="43" spans="3:10" ht="14.25" customHeight="1">
      <c r="C43" s="20">
        <v>38</v>
      </c>
      <c r="D43" s="49">
        <v>29</v>
      </c>
      <c r="E43" s="44" t="s">
        <v>63</v>
      </c>
      <c r="F43" s="5" t="str">
        <f>IF(C43=0,"",INDEX(Nimet!$A$2:$D$251,C43,4))</f>
        <v>Lasse Vimpari, YNM</v>
      </c>
      <c r="G43" s="40">
        <v>29</v>
      </c>
      <c r="H43" s="25"/>
      <c r="I43" s="33" t="s">
        <v>138</v>
      </c>
      <c r="J43" s="26"/>
    </row>
    <row r="44" spans="3:10" ht="14.25" customHeight="1">
      <c r="C44" s="20">
        <v>6</v>
      </c>
      <c r="D44" s="50">
        <v>30</v>
      </c>
      <c r="E44" s="45" t="s">
        <v>62</v>
      </c>
      <c r="F44" s="4" t="str">
        <f>IF(C44=0,"",INDEX(Nimet!$A$2:$D$251,C44,4))</f>
        <v>Juhani Ala-Hukkala, KoKu</v>
      </c>
      <c r="G44" s="32" t="s">
        <v>126</v>
      </c>
      <c r="H44" s="42">
        <v>32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>
        <v>32</v>
      </c>
      <c r="H45" s="33" t="s">
        <v>134</v>
      </c>
      <c r="I45" s="23"/>
      <c r="J45" s="26"/>
    </row>
    <row r="46" spans="3:10" ht="14.25" customHeight="1">
      <c r="C46" s="20">
        <v>2</v>
      </c>
      <c r="D46" s="50">
        <v>32</v>
      </c>
      <c r="E46" s="45" t="s">
        <v>62</v>
      </c>
      <c r="F46" s="4" t="str">
        <f>IF(C46=0,"",INDEX(Nimet!$A$2:$D$251,C46,4))</f>
        <v>Ove Stenfors, HIK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zoomScale="75" zoomScaleNormal="75" workbookViewId="0" topLeftCell="A12">
      <selection activeCell="AJ28" sqref="AJ28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88</v>
      </c>
      <c r="Z1" s="19" t="s">
        <v>28</v>
      </c>
      <c r="AF1" s="19"/>
      <c r="AG1" s="19"/>
      <c r="AH1" s="19"/>
      <c r="AI1" s="19"/>
    </row>
    <row r="2" spans="3:38" ht="18">
      <c r="C2" s="10" t="s">
        <v>59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0" t="s">
        <v>89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ht="15" customHeight="1">
      <c r="C6" s="9"/>
    </row>
    <row r="7" spans="3:5" ht="14.25" customHeight="1">
      <c r="C7" s="95" t="s">
        <v>33</v>
      </c>
      <c r="D7" s="31"/>
      <c r="E7" s="31"/>
    </row>
    <row r="8" spans="3:36" ht="14.25" customHeight="1">
      <c r="C8" s="12"/>
      <c r="D8" s="13"/>
      <c r="E8" s="14"/>
      <c r="F8" s="120">
        <v>1</v>
      </c>
      <c r="G8" s="121"/>
      <c r="H8" s="121"/>
      <c r="I8" s="121"/>
      <c r="J8" s="122"/>
      <c r="K8" s="120">
        <v>2</v>
      </c>
      <c r="L8" s="123"/>
      <c r="M8" s="123"/>
      <c r="N8" s="123"/>
      <c r="O8" s="124"/>
      <c r="P8" s="120">
        <v>3</v>
      </c>
      <c r="Q8" s="123"/>
      <c r="R8" s="123"/>
      <c r="S8" s="123"/>
      <c r="T8" s="124"/>
      <c r="U8" s="120">
        <v>4</v>
      </c>
      <c r="V8" s="123"/>
      <c r="W8" s="123"/>
      <c r="X8" s="123"/>
      <c r="Y8" s="124"/>
      <c r="Z8" s="120" t="s">
        <v>0</v>
      </c>
      <c r="AA8" s="121"/>
      <c r="AB8" s="121"/>
      <c r="AC8" s="121"/>
      <c r="AD8" s="122"/>
      <c r="AE8" s="120" t="s">
        <v>1</v>
      </c>
      <c r="AF8" s="121"/>
      <c r="AG8" s="121"/>
      <c r="AH8" s="121"/>
      <c r="AI8" s="122"/>
      <c r="AJ8" s="29" t="s">
        <v>2</v>
      </c>
    </row>
    <row r="9" spans="2:36" ht="14.25" customHeight="1">
      <c r="B9" s="20">
        <v>2</v>
      </c>
      <c r="C9" s="30">
        <v>1</v>
      </c>
      <c r="D9" s="36"/>
      <c r="E9" s="14" t="str">
        <f>IF(B9=0,"",INDEX(Nimet!$A$2:$D$251,B9,4))</f>
        <v>Ove Stenfors, HIK</v>
      </c>
      <c r="F9" s="128"/>
      <c r="G9" s="129"/>
      <c r="H9" s="129"/>
      <c r="I9" s="129"/>
      <c r="J9" s="130"/>
      <c r="K9" s="125" t="str">
        <f>CONCATENATE(AC21,"-",AE21)</f>
        <v>1-3</v>
      </c>
      <c r="L9" s="126"/>
      <c r="M9" s="126"/>
      <c r="N9" s="126"/>
      <c r="O9" s="127"/>
      <c r="P9" s="125" t="str">
        <f>CONCATENATE(AC15,"-",AE15)</f>
        <v>3-0</v>
      </c>
      <c r="Q9" s="126"/>
      <c r="R9" s="126"/>
      <c r="S9" s="126"/>
      <c r="T9" s="127"/>
      <c r="U9" s="125" t="str">
        <f>CONCATENATE(AC18,"-",AE18)</f>
        <v>0-0</v>
      </c>
      <c r="V9" s="126"/>
      <c r="W9" s="126"/>
      <c r="X9" s="126"/>
      <c r="Y9" s="127"/>
      <c r="Z9" s="120" t="str">
        <f>CONCATENATE(AG15+AG18+AG21,"-",AI15+AI18+AI21)</f>
        <v>1-1</v>
      </c>
      <c r="AA9" s="123"/>
      <c r="AB9" s="123"/>
      <c r="AC9" s="123"/>
      <c r="AD9" s="124"/>
      <c r="AE9" s="120" t="str">
        <f>CONCATENATE(AC15+AC18+AC21,"-",AE15+AE18+AE21)</f>
        <v>4-3</v>
      </c>
      <c r="AF9" s="123"/>
      <c r="AG9" s="123"/>
      <c r="AH9" s="123"/>
      <c r="AI9" s="124"/>
      <c r="AJ9" s="70" t="s">
        <v>31</v>
      </c>
    </row>
    <row r="10" spans="2:36" ht="14.25" customHeight="1">
      <c r="B10" s="20">
        <v>6</v>
      </c>
      <c r="C10" s="30">
        <v>2</v>
      </c>
      <c r="D10" s="36"/>
      <c r="E10" s="14" t="str">
        <f>IF(B10=0,"",INDEX(Nimet!$A$2:$D$251,B10,4))</f>
        <v>Juhani Ala-Hukkala, KoKu</v>
      </c>
      <c r="F10" s="125" t="str">
        <f>CONCATENATE(AE21,"-",AC21)</f>
        <v>3-1</v>
      </c>
      <c r="G10" s="126"/>
      <c r="H10" s="126"/>
      <c r="I10" s="126"/>
      <c r="J10" s="127"/>
      <c r="K10" s="128"/>
      <c r="L10" s="129"/>
      <c r="M10" s="129"/>
      <c r="N10" s="129"/>
      <c r="O10" s="130"/>
      <c r="P10" s="125" t="str">
        <f>CONCATENATE(AC19,"-",AE19)</f>
        <v>3-0</v>
      </c>
      <c r="Q10" s="126"/>
      <c r="R10" s="126"/>
      <c r="S10" s="126"/>
      <c r="T10" s="127"/>
      <c r="U10" s="125" t="str">
        <f>CONCATENATE(AC16,"-",AE16)</f>
        <v>0-0</v>
      </c>
      <c r="V10" s="126"/>
      <c r="W10" s="126"/>
      <c r="X10" s="126"/>
      <c r="Y10" s="127"/>
      <c r="Z10" s="120" t="str">
        <f>CONCATENATE(AG16+AG19+AI21,"-",AI16+AI19+AG21)</f>
        <v>2-0</v>
      </c>
      <c r="AA10" s="123"/>
      <c r="AB10" s="123"/>
      <c r="AC10" s="123"/>
      <c r="AD10" s="124"/>
      <c r="AE10" s="120" t="str">
        <f>CONCATENATE(AC16+AC19+AE21,"-",AE16+AE19+AC21)</f>
        <v>6-1</v>
      </c>
      <c r="AF10" s="123"/>
      <c r="AG10" s="123"/>
      <c r="AH10" s="123"/>
      <c r="AI10" s="124"/>
      <c r="AJ10" s="70" t="s">
        <v>30</v>
      </c>
    </row>
    <row r="11" spans="2:36" ht="14.25" customHeight="1">
      <c r="B11" s="20">
        <v>30</v>
      </c>
      <c r="C11" s="30">
        <v>3</v>
      </c>
      <c r="D11" s="36"/>
      <c r="E11" s="14" t="str">
        <f>IF(B11=0,"",INDEX(Nimet!$A$2:$D$251,B11,4))</f>
        <v>Alpo Ojala, SeSi</v>
      </c>
      <c r="F11" s="125" t="str">
        <f>CONCATENATE(AE15,"-",AC15)</f>
        <v>0-3</v>
      </c>
      <c r="G11" s="126"/>
      <c r="H11" s="126"/>
      <c r="I11" s="126"/>
      <c r="J11" s="127"/>
      <c r="K11" s="125" t="str">
        <f>CONCATENATE(AE19,"-",AC19)</f>
        <v>0-3</v>
      </c>
      <c r="L11" s="126"/>
      <c r="M11" s="126"/>
      <c r="N11" s="126"/>
      <c r="O11" s="127"/>
      <c r="P11" s="128"/>
      <c r="Q11" s="129"/>
      <c r="R11" s="129"/>
      <c r="S11" s="129"/>
      <c r="T11" s="130"/>
      <c r="U11" s="125" t="str">
        <f>CONCATENATE(AC22,"-",AE22)</f>
        <v>0-0</v>
      </c>
      <c r="V11" s="126"/>
      <c r="W11" s="126"/>
      <c r="X11" s="126"/>
      <c r="Y11" s="127"/>
      <c r="Z11" s="120" t="str">
        <f>CONCATENATE(AI15+AI19+AG22,"-",AG15+AG19+AI22)</f>
        <v>0-2</v>
      </c>
      <c r="AA11" s="123"/>
      <c r="AB11" s="123"/>
      <c r="AC11" s="123"/>
      <c r="AD11" s="124"/>
      <c r="AE11" s="120" t="str">
        <f>CONCATENATE(AE15+AE19+AC22,"-",AC15+AC19+AE22)</f>
        <v>0-6</v>
      </c>
      <c r="AF11" s="123"/>
      <c r="AG11" s="123"/>
      <c r="AH11" s="123"/>
      <c r="AI11" s="124"/>
      <c r="AJ11" s="70" t="s">
        <v>32</v>
      </c>
    </row>
    <row r="12" spans="2:36" ht="14.25" customHeight="1">
      <c r="B12" s="20">
        <v>32</v>
      </c>
      <c r="C12" s="30">
        <v>4</v>
      </c>
      <c r="D12" s="36"/>
      <c r="E12" s="14">
        <f>IF(B12=0,"",INDEX(Nimet!$A$2:$D$251,B12,4))</f>
      </c>
      <c r="F12" s="125" t="str">
        <f>CONCATENATE(AE18,"-",AC18)</f>
        <v>0-0</v>
      </c>
      <c r="G12" s="126"/>
      <c r="H12" s="126"/>
      <c r="I12" s="126"/>
      <c r="J12" s="127"/>
      <c r="K12" s="125" t="str">
        <f>CONCATENATE(AE16,"-",AC16)</f>
        <v>0-0</v>
      </c>
      <c r="L12" s="126"/>
      <c r="M12" s="126"/>
      <c r="N12" s="126"/>
      <c r="O12" s="127"/>
      <c r="P12" s="125" t="str">
        <f>CONCATENATE(AE22,"-",AC22)</f>
        <v>0-0</v>
      </c>
      <c r="Q12" s="126"/>
      <c r="R12" s="126"/>
      <c r="S12" s="126"/>
      <c r="T12" s="127"/>
      <c r="U12" s="128"/>
      <c r="V12" s="129"/>
      <c r="W12" s="129"/>
      <c r="X12" s="129"/>
      <c r="Y12" s="130"/>
      <c r="Z12" s="120" t="str">
        <f>CONCATENATE(AI16+AI18+AI22,"-",AG16+AG18+AG22)</f>
        <v>0-0</v>
      </c>
      <c r="AA12" s="123"/>
      <c r="AB12" s="123"/>
      <c r="AC12" s="123"/>
      <c r="AD12" s="124"/>
      <c r="AE12" s="120" t="str">
        <f>CONCATENATE(AE16+AE18+AE22,"-",AC16+AC18+AC22)</f>
        <v>0-0</v>
      </c>
      <c r="AF12" s="123"/>
      <c r="AG12" s="123"/>
      <c r="AH12" s="123"/>
      <c r="AI12" s="124"/>
      <c r="AJ12" s="70"/>
    </row>
    <row r="13" spans="2:39" ht="14.25" customHeight="1">
      <c r="B13" s="16"/>
      <c r="C13" s="3"/>
      <c r="D13" s="3"/>
      <c r="E13" s="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17"/>
      <c r="AK13" s="6"/>
      <c r="AL13" s="6"/>
      <c r="AM13" s="6"/>
    </row>
    <row r="14" spans="3:38" ht="14.25" customHeight="1">
      <c r="C14" s="19" t="s">
        <v>28</v>
      </c>
      <c r="H14" s="60"/>
      <c r="I14" s="61">
        <v>1</v>
      </c>
      <c r="J14" s="62"/>
      <c r="K14" s="52"/>
      <c r="L14" s="55"/>
      <c r="M14" s="54">
        <v>2</v>
      </c>
      <c r="N14" s="56"/>
      <c r="O14" s="52"/>
      <c r="P14" s="55"/>
      <c r="Q14" s="54">
        <v>3</v>
      </c>
      <c r="R14" s="57"/>
      <c r="T14" s="58"/>
      <c r="U14" s="59">
        <v>4</v>
      </c>
      <c r="V14" s="57"/>
      <c r="X14" s="58"/>
      <c r="Y14" s="59">
        <v>5</v>
      </c>
      <c r="Z14" s="57"/>
      <c r="AA14" s="3"/>
      <c r="AB14" s="3"/>
      <c r="AC14" s="58"/>
      <c r="AD14" s="53" t="s">
        <v>34</v>
      </c>
      <c r="AE14" s="57"/>
      <c r="AF14" s="52"/>
      <c r="AG14" s="55"/>
      <c r="AH14" s="63" t="s">
        <v>35</v>
      </c>
      <c r="AI14" s="64"/>
      <c r="AL14" s="11"/>
    </row>
    <row r="15" spans="1:41" ht="14.25" customHeight="1">
      <c r="A15" s="15" t="s">
        <v>12</v>
      </c>
      <c r="C15" s="1" t="str">
        <f>CONCATENATE(E9,"  -  ",E11)</f>
        <v>Ove Stenfors, HIK  -  Alpo Ojala, SeSi</v>
      </c>
      <c r="H15" s="65">
        <v>11</v>
      </c>
      <c r="I15" s="71" t="s">
        <v>27</v>
      </c>
      <c r="J15" s="66">
        <v>1</v>
      </c>
      <c r="K15" s="72"/>
      <c r="L15" s="65">
        <v>11</v>
      </c>
      <c r="M15" s="71" t="s">
        <v>27</v>
      </c>
      <c r="N15" s="66">
        <v>2</v>
      </c>
      <c r="O15" s="72"/>
      <c r="P15" s="65">
        <v>11</v>
      </c>
      <c r="Q15" s="71" t="s">
        <v>27</v>
      </c>
      <c r="R15" s="66">
        <v>4</v>
      </c>
      <c r="S15" s="73"/>
      <c r="T15" s="65"/>
      <c r="U15" s="71" t="s">
        <v>27</v>
      </c>
      <c r="V15" s="66"/>
      <c r="W15" s="73"/>
      <c r="X15" s="65"/>
      <c r="Y15" s="71" t="s">
        <v>27</v>
      </c>
      <c r="Z15" s="66"/>
      <c r="AA15" s="72"/>
      <c r="AB15" s="72"/>
      <c r="AC15" s="74">
        <f>IF($H15-$J15&gt;0,1,0)+IF($L15-$N15&gt;0,1,0)+IF($P15-$R15&gt;0,1,0)+IF($T15-$V15&gt;0,1,0)+IF($X15-$Z15&gt;0,1,0)</f>
        <v>3</v>
      </c>
      <c r="AD15" s="75" t="s">
        <v>27</v>
      </c>
      <c r="AE15" s="76">
        <f>IF($H15-$J15&lt;0,1,0)+IF($L15-$N15&lt;0,1,0)+IF($P15-$R15&lt;0,1,0)+IF($T15-$V15&lt;0,1,0)+IF($X15-$Z15&lt;0,1,0)</f>
        <v>0</v>
      </c>
      <c r="AF15" s="77"/>
      <c r="AG15" s="78">
        <f>IF($AC15-$AE15&gt;0,1,0)</f>
        <v>1</v>
      </c>
      <c r="AH15" s="67" t="s">
        <v>27</v>
      </c>
      <c r="AI15" s="79">
        <f>IF($AC15-$AE15&lt;0,1,0)</f>
        <v>0</v>
      </c>
      <c r="AJ15" s="80"/>
      <c r="AK15" s="80"/>
      <c r="AL15" s="80"/>
      <c r="AN15" s="7"/>
      <c r="AO15" s="18"/>
    </row>
    <row r="16" spans="1:41" ht="14.25" customHeight="1">
      <c r="A16" s="15" t="s">
        <v>5</v>
      </c>
      <c r="C16" s="1" t="str">
        <f>CONCATENATE(E10,"  -  ",E12)</f>
        <v>Juhani Ala-Hukkala, KoKu  -  </v>
      </c>
      <c r="H16" s="93"/>
      <c r="I16" s="81" t="s">
        <v>27</v>
      </c>
      <c r="J16" s="94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/>
      <c r="H17" s="82"/>
      <c r="I17" s="83"/>
      <c r="J17" s="84"/>
      <c r="K17" s="72"/>
      <c r="L17" s="82"/>
      <c r="M17" s="83"/>
      <c r="N17" s="84"/>
      <c r="O17" s="72"/>
      <c r="P17" s="82"/>
      <c r="Q17" s="83"/>
      <c r="R17" s="84"/>
      <c r="S17" s="73"/>
      <c r="T17" s="82"/>
      <c r="U17" s="83"/>
      <c r="V17" s="84"/>
      <c r="W17" s="73"/>
      <c r="X17" s="82"/>
      <c r="Y17" s="83"/>
      <c r="Z17" s="84"/>
      <c r="AA17" s="72"/>
      <c r="AB17" s="72"/>
      <c r="AC17" s="74"/>
      <c r="AD17" s="75"/>
      <c r="AE17" s="76"/>
      <c r="AF17" s="77"/>
      <c r="AG17" s="78"/>
      <c r="AH17" s="68"/>
      <c r="AI17" s="79"/>
      <c r="AJ17" s="80"/>
      <c r="AK17" s="80"/>
      <c r="AL17" s="80"/>
      <c r="AO17" s="18"/>
    </row>
    <row r="18" spans="1:41" ht="14.25" customHeight="1">
      <c r="A18" s="15" t="s">
        <v>8</v>
      </c>
      <c r="C18" s="1" t="str">
        <f>CONCATENATE(E9,"  -  ",E12)</f>
        <v>Ove Stenfors, HIK  -  </v>
      </c>
      <c r="H18" s="65"/>
      <c r="I18" s="71" t="s">
        <v>27</v>
      </c>
      <c r="J18" s="66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>
      <c r="A19" s="15" t="s">
        <v>17</v>
      </c>
      <c r="C19" s="1" t="str">
        <f>CONCATENATE(E10,"  -  ",E11)</f>
        <v>Juhani Ala-Hukkala, KoKu  -  Alpo Ojala, SeSi</v>
      </c>
      <c r="H19" s="65">
        <v>11</v>
      </c>
      <c r="I19" s="71" t="s">
        <v>27</v>
      </c>
      <c r="J19" s="66">
        <v>3</v>
      </c>
      <c r="K19" s="72"/>
      <c r="L19" s="65">
        <v>11</v>
      </c>
      <c r="M19" s="71" t="s">
        <v>27</v>
      </c>
      <c r="N19" s="66">
        <v>4</v>
      </c>
      <c r="O19" s="72"/>
      <c r="P19" s="65">
        <v>11</v>
      </c>
      <c r="Q19" s="71" t="s">
        <v>27</v>
      </c>
      <c r="R19" s="66">
        <v>7</v>
      </c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3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1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/>
      <c r="H20" s="82"/>
      <c r="I20" s="83"/>
      <c r="J20" s="84"/>
      <c r="K20" s="72"/>
      <c r="L20" s="82"/>
      <c r="M20" s="83"/>
      <c r="N20" s="84"/>
      <c r="O20" s="72"/>
      <c r="P20" s="82"/>
      <c r="Q20" s="83"/>
      <c r="R20" s="84"/>
      <c r="S20" s="73"/>
      <c r="T20" s="82"/>
      <c r="U20" s="83"/>
      <c r="V20" s="84"/>
      <c r="W20" s="73"/>
      <c r="X20" s="82"/>
      <c r="Y20" s="83"/>
      <c r="Z20" s="84"/>
      <c r="AA20" s="72"/>
      <c r="AB20" s="72"/>
      <c r="AC20" s="74"/>
      <c r="AD20" s="75"/>
      <c r="AE20" s="76"/>
      <c r="AF20" s="77"/>
      <c r="AG20" s="78"/>
      <c r="AH20" s="68"/>
      <c r="AI20" s="79"/>
      <c r="AJ20" s="80"/>
      <c r="AK20" s="80"/>
      <c r="AL20" s="80"/>
      <c r="AO20" s="18"/>
    </row>
    <row r="21" spans="1:41" ht="14.25" customHeight="1">
      <c r="A21" s="15" t="s">
        <v>20</v>
      </c>
      <c r="C21" s="1" t="str">
        <f>CONCATENATE(E9,"  -  ",E10)</f>
        <v>Ove Stenfors, HIK  -  Juhani Ala-Hukkala, KoKu</v>
      </c>
      <c r="H21" s="65">
        <v>7</v>
      </c>
      <c r="I21" s="71" t="s">
        <v>27</v>
      </c>
      <c r="J21" s="66">
        <v>11</v>
      </c>
      <c r="K21" s="72"/>
      <c r="L21" s="65">
        <v>6</v>
      </c>
      <c r="M21" s="71" t="s">
        <v>27</v>
      </c>
      <c r="N21" s="66">
        <v>11</v>
      </c>
      <c r="O21" s="72"/>
      <c r="P21" s="65">
        <v>11</v>
      </c>
      <c r="Q21" s="71" t="s">
        <v>27</v>
      </c>
      <c r="R21" s="66">
        <v>9</v>
      </c>
      <c r="S21" s="73"/>
      <c r="T21" s="65">
        <v>7</v>
      </c>
      <c r="U21" s="71" t="s">
        <v>27</v>
      </c>
      <c r="V21" s="66">
        <v>11</v>
      </c>
      <c r="W21" s="73"/>
      <c r="X21" s="65"/>
      <c r="Y21" s="71" t="s">
        <v>27</v>
      </c>
      <c r="Z21" s="66"/>
      <c r="AA21" s="72"/>
      <c r="AB21" s="72"/>
      <c r="AC21" s="74">
        <f>IF($H21-$J21&gt;0,1,0)+IF($L21-$N21&gt;0,1,0)+IF($P21-$R21&gt;0,1,0)+IF($T21-$V21&gt;0,1,0)+IF($X21-$Z21&gt;0,1,0)</f>
        <v>1</v>
      </c>
      <c r="AD21" s="75" t="s">
        <v>27</v>
      </c>
      <c r="AE21" s="76">
        <f>IF($H21-$J21&lt;0,1,0)+IF($L21-$N21&lt;0,1,0)+IF($P21-$R21&lt;0,1,0)+IF($T21-$V21&lt;0,1,0)+IF($X21-$Z21&lt;0,1,0)</f>
        <v>3</v>
      </c>
      <c r="AF21" s="77"/>
      <c r="AG21" s="78">
        <f>IF($AC21-$AE21&gt;0,1,0)</f>
        <v>0</v>
      </c>
      <c r="AH21" s="67" t="s">
        <v>27</v>
      </c>
      <c r="AI21" s="79">
        <f>IF($AC21-$AE21&lt;0,1,0)</f>
        <v>1</v>
      </c>
      <c r="AJ21" s="80"/>
      <c r="AK21" s="80"/>
      <c r="AL21" s="80"/>
      <c r="AN21" s="7"/>
      <c r="AO21" s="18"/>
    </row>
    <row r="22" spans="1:41" ht="14.25" customHeight="1">
      <c r="A22" s="15" t="s">
        <v>21</v>
      </c>
      <c r="C22" s="1" t="str">
        <f>CONCATENATE(E11,"  -  ",E12)</f>
        <v>Alpo Ojala, SeSi  -  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85">
        <f>IF($H22-$J22&gt;0,1,0)+IF($L22-$N22&gt;0,1,0)+IF($P22-$R22&gt;0,1,0)+IF($T22-$V22&gt;0,1,0)+IF($X22-$Z22&gt;0,1,0)</f>
        <v>0</v>
      </c>
      <c r="AD22" s="86" t="s">
        <v>27</v>
      </c>
      <c r="AE22" s="87">
        <f>IF($H22-$J22&lt;0,1,0)+IF($L22-$N22&lt;0,1,0)+IF($P22-$R22&lt;0,1,0)+IF($T22-$V22&lt;0,1,0)+IF($X22-$Z22&lt;0,1,0)</f>
        <v>0</v>
      </c>
      <c r="AF22" s="77"/>
      <c r="AG22" s="88">
        <f>IF($AC22-$AE22&gt;0,1,0)</f>
        <v>0</v>
      </c>
      <c r="AH22" s="69" t="s">
        <v>27</v>
      </c>
      <c r="AI22" s="89">
        <f>IF($AC22-$AE22&lt;0,1,0)</f>
        <v>0</v>
      </c>
      <c r="AJ22" s="80"/>
      <c r="AK22" s="80"/>
      <c r="AL22" s="80"/>
      <c r="AN22" s="7"/>
      <c r="AO22" s="18"/>
    </row>
    <row r="23" spans="1:38" ht="14.25" customHeight="1">
      <c r="A23" s="15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2"/>
      <c r="S23" s="92"/>
      <c r="T23" s="92"/>
      <c r="U23" s="92"/>
      <c r="V23" s="80"/>
      <c r="W23" s="80"/>
      <c r="X23" s="80"/>
      <c r="Y23" s="80"/>
      <c r="Z23" s="80"/>
      <c r="AA23" s="80"/>
      <c r="AB23" s="80"/>
      <c r="AC23" s="80"/>
      <c r="AD23" s="90"/>
      <c r="AE23" s="90"/>
      <c r="AF23" s="90"/>
      <c r="AG23" s="90"/>
      <c r="AH23" s="80"/>
      <c r="AI23" s="80"/>
      <c r="AJ23" s="80"/>
      <c r="AK23" s="80"/>
      <c r="AL23" s="80"/>
    </row>
    <row r="24" spans="3:5" ht="14.25" customHeight="1">
      <c r="C24" s="95" t="s">
        <v>56</v>
      </c>
      <c r="D24" s="31"/>
      <c r="E24" s="31"/>
    </row>
    <row r="25" spans="3:36" ht="14.25" customHeight="1">
      <c r="C25" s="12"/>
      <c r="D25" s="13"/>
      <c r="E25" s="14"/>
      <c r="F25" s="120">
        <v>1</v>
      </c>
      <c r="G25" s="121"/>
      <c r="H25" s="121"/>
      <c r="I25" s="121"/>
      <c r="J25" s="122"/>
      <c r="K25" s="120">
        <v>2</v>
      </c>
      <c r="L25" s="123"/>
      <c r="M25" s="123"/>
      <c r="N25" s="123"/>
      <c r="O25" s="124"/>
      <c r="P25" s="120">
        <v>3</v>
      </c>
      <c r="Q25" s="123"/>
      <c r="R25" s="123"/>
      <c r="S25" s="123"/>
      <c r="T25" s="124"/>
      <c r="U25" s="120">
        <v>4</v>
      </c>
      <c r="V25" s="123"/>
      <c r="W25" s="123"/>
      <c r="X25" s="123"/>
      <c r="Y25" s="124"/>
      <c r="Z25" s="120" t="s">
        <v>0</v>
      </c>
      <c r="AA25" s="121"/>
      <c r="AB25" s="121"/>
      <c r="AC25" s="121"/>
      <c r="AD25" s="122"/>
      <c r="AE25" s="120" t="s">
        <v>1</v>
      </c>
      <c r="AF25" s="121"/>
      <c r="AG25" s="121"/>
      <c r="AH25" s="121"/>
      <c r="AI25" s="122"/>
      <c r="AJ25" s="29" t="s">
        <v>2</v>
      </c>
    </row>
    <row r="26" spans="2:36" ht="14.25" customHeight="1">
      <c r="B26" s="20">
        <v>1</v>
      </c>
      <c r="C26" s="30">
        <v>1</v>
      </c>
      <c r="D26" s="36"/>
      <c r="E26" s="14" t="str">
        <f>IF(B26=0,"",INDEX(Nimet!$A$2:$D$251,B26,4))</f>
        <v>Henrik Roth, HIK</v>
      </c>
      <c r="F26" s="128"/>
      <c r="G26" s="129"/>
      <c r="H26" s="129"/>
      <c r="I26" s="129"/>
      <c r="J26" s="130"/>
      <c r="K26" s="125" t="str">
        <f>CONCATENATE(AC38,"-",AE38)</f>
        <v>3-2</v>
      </c>
      <c r="L26" s="126"/>
      <c r="M26" s="126"/>
      <c r="N26" s="126"/>
      <c r="O26" s="127"/>
      <c r="P26" s="125" t="str">
        <f>CONCATENATE(AC32,"-",AE32)</f>
        <v>3-1</v>
      </c>
      <c r="Q26" s="126"/>
      <c r="R26" s="126"/>
      <c r="S26" s="126"/>
      <c r="T26" s="127"/>
      <c r="U26" s="125" t="str">
        <f>CONCATENATE(AC35,"-",AE35)</f>
        <v>0-0</v>
      </c>
      <c r="V26" s="126"/>
      <c r="W26" s="126"/>
      <c r="X26" s="126"/>
      <c r="Y26" s="127"/>
      <c r="Z26" s="120" t="str">
        <f>CONCATENATE(AG32+AG35+AG38,"-",AI32+AI35+AI38)</f>
        <v>2-0</v>
      </c>
      <c r="AA26" s="123"/>
      <c r="AB26" s="123"/>
      <c r="AC26" s="123"/>
      <c r="AD26" s="124"/>
      <c r="AE26" s="120" t="str">
        <f>CONCATENATE(AC32+AC35+AC38,"-",AE32+AE35+AE38)</f>
        <v>6-3</v>
      </c>
      <c r="AF26" s="123"/>
      <c r="AG26" s="123"/>
      <c r="AH26" s="123"/>
      <c r="AI26" s="124"/>
      <c r="AJ26" s="70" t="s">
        <v>30</v>
      </c>
    </row>
    <row r="27" spans="2:36" ht="14.25" customHeight="1">
      <c r="B27" s="20">
        <v>15</v>
      </c>
      <c r="C27" s="30">
        <v>2</v>
      </c>
      <c r="D27" s="36"/>
      <c r="E27" s="14" t="str">
        <f>IF(B27=0,"",INDEX(Nimet!$A$2:$D$251,B27,4))</f>
        <v>Pekka Övermark, KoKu</v>
      </c>
      <c r="F27" s="125" t="str">
        <f>CONCATENATE(AE38,"-",AC38)</f>
        <v>2-3</v>
      </c>
      <c r="G27" s="126"/>
      <c r="H27" s="126"/>
      <c r="I27" s="126"/>
      <c r="J27" s="127"/>
      <c r="K27" s="128"/>
      <c r="L27" s="129"/>
      <c r="M27" s="129"/>
      <c r="N27" s="129"/>
      <c r="O27" s="130"/>
      <c r="P27" s="125" t="str">
        <f>CONCATENATE(AC36,"-",AE36)</f>
        <v>3-2</v>
      </c>
      <c r="Q27" s="126"/>
      <c r="R27" s="126"/>
      <c r="S27" s="126"/>
      <c r="T27" s="127"/>
      <c r="U27" s="125" t="str">
        <f>CONCATENATE(AC33,"-",AE33)</f>
        <v>0-0</v>
      </c>
      <c r="V27" s="126"/>
      <c r="W27" s="126"/>
      <c r="X27" s="126"/>
      <c r="Y27" s="127"/>
      <c r="Z27" s="120" t="str">
        <f>CONCATENATE(AG33+AG36+AI38,"-",AI33+AI36+AG38)</f>
        <v>1-1</v>
      </c>
      <c r="AA27" s="123"/>
      <c r="AB27" s="123"/>
      <c r="AC27" s="123"/>
      <c r="AD27" s="124"/>
      <c r="AE27" s="120" t="str">
        <f>CONCATENATE(AC33+AC36+AE38,"-",AE33+AE36+AC38)</f>
        <v>5-5</v>
      </c>
      <c r="AF27" s="123"/>
      <c r="AG27" s="123"/>
      <c r="AH27" s="123"/>
      <c r="AI27" s="124"/>
      <c r="AJ27" s="70" t="s">
        <v>31</v>
      </c>
    </row>
    <row r="28" spans="2:36" ht="14.25" customHeight="1">
      <c r="B28" s="20">
        <v>27</v>
      </c>
      <c r="C28" s="30">
        <v>3</v>
      </c>
      <c r="D28" s="36"/>
      <c r="E28" s="14" t="str">
        <f>IF(B28=0,"",INDEX(Nimet!$A$2:$D$251,B28,4))</f>
        <v>Martti Kangas, SeSi</v>
      </c>
      <c r="F28" s="125" t="str">
        <f>CONCATENATE(AE32,"-",AC32)</f>
        <v>1-3</v>
      </c>
      <c r="G28" s="126"/>
      <c r="H28" s="126"/>
      <c r="I28" s="126"/>
      <c r="J28" s="127"/>
      <c r="K28" s="125" t="str">
        <f>CONCATENATE(AE36,"-",AC36)</f>
        <v>2-3</v>
      </c>
      <c r="L28" s="126"/>
      <c r="M28" s="126"/>
      <c r="N28" s="126"/>
      <c r="O28" s="127"/>
      <c r="P28" s="128"/>
      <c r="Q28" s="129"/>
      <c r="R28" s="129"/>
      <c r="S28" s="129"/>
      <c r="T28" s="130"/>
      <c r="U28" s="125" t="str">
        <f>CONCATENATE(AC39,"-",AE39)</f>
        <v>0-0</v>
      </c>
      <c r="V28" s="126"/>
      <c r="W28" s="126"/>
      <c r="X28" s="126"/>
      <c r="Y28" s="127"/>
      <c r="Z28" s="120" t="str">
        <f>CONCATENATE(AI32+AI36+AG39,"-",AG32+AG36+AI39)</f>
        <v>0-2</v>
      </c>
      <c r="AA28" s="123"/>
      <c r="AB28" s="123"/>
      <c r="AC28" s="123"/>
      <c r="AD28" s="124"/>
      <c r="AE28" s="120" t="str">
        <f>CONCATENATE(AE32+AE36+AC39,"-",AC32+AC36+AE39)</f>
        <v>3-6</v>
      </c>
      <c r="AF28" s="123"/>
      <c r="AG28" s="123"/>
      <c r="AH28" s="123"/>
      <c r="AI28" s="124"/>
      <c r="AJ28" s="70" t="s">
        <v>32</v>
      </c>
    </row>
    <row r="29" spans="2:36" ht="14.25" customHeight="1">
      <c r="B29" s="20"/>
      <c r="C29" s="30">
        <v>4</v>
      </c>
      <c r="D29" s="36"/>
      <c r="E29" s="14">
        <f>IF(B29=0,"",INDEX(Nimet!$A$2:$D$251,B29,4))</f>
      </c>
      <c r="F29" s="125" t="str">
        <f>CONCATENATE(AE35,"-",AC35)</f>
        <v>0-0</v>
      </c>
      <c r="G29" s="126"/>
      <c r="H29" s="126"/>
      <c r="I29" s="126"/>
      <c r="J29" s="127"/>
      <c r="K29" s="125" t="str">
        <f>CONCATENATE(AE33,"-",AC33)</f>
        <v>0-0</v>
      </c>
      <c r="L29" s="126"/>
      <c r="M29" s="126"/>
      <c r="N29" s="126"/>
      <c r="O29" s="127"/>
      <c r="P29" s="125" t="str">
        <f>CONCATENATE(AE39,"-",AC39)</f>
        <v>0-0</v>
      </c>
      <c r="Q29" s="126"/>
      <c r="R29" s="126"/>
      <c r="S29" s="126"/>
      <c r="T29" s="127"/>
      <c r="U29" s="128"/>
      <c r="V29" s="129"/>
      <c r="W29" s="129"/>
      <c r="X29" s="129"/>
      <c r="Y29" s="130"/>
      <c r="Z29" s="120" t="str">
        <f>CONCATENATE(AI33+AI35+AI39,"-",AG33+AG35+AG39)</f>
        <v>0-0</v>
      </c>
      <c r="AA29" s="123"/>
      <c r="AB29" s="123"/>
      <c r="AC29" s="123"/>
      <c r="AD29" s="124"/>
      <c r="AE29" s="120" t="str">
        <f>CONCATENATE(AE33+AE35+AE39,"-",AC33+AC35+AC39)</f>
        <v>0-0</v>
      </c>
      <c r="AF29" s="123"/>
      <c r="AG29" s="123"/>
      <c r="AH29" s="123"/>
      <c r="AI29" s="124"/>
      <c r="AJ29" s="70"/>
    </row>
    <row r="30" spans="2:39" ht="14.25" customHeight="1">
      <c r="B30" s="16"/>
      <c r="C30" s="3"/>
      <c r="D30" s="3"/>
      <c r="E30" s="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17"/>
      <c r="AK30" s="6"/>
      <c r="AL30" s="6"/>
      <c r="AM30" s="6"/>
    </row>
    <row r="31" spans="3:38" ht="14.25" customHeight="1">
      <c r="C31" s="19" t="s">
        <v>28</v>
      </c>
      <c r="H31" s="60"/>
      <c r="I31" s="61">
        <v>1</v>
      </c>
      <c r="J31" s="62"/>
      <c r="K31" s="52"/>
      <c r="L31" s="55"/>
      <c r="M31" s="54">
        <v>2</v>
      </c>
      <c r="N31" s="56"/>
      <c r="O31" s="52"/>
      <c r="P31" s="55"/>
      <c r="Q31" s="54">
        <v>3</v>
      </c>
      <c r="R31" s="57"/>
      <c r="T31" s="58"/>
      <c r="U31" s="59">
        <v>4</v>
      </c>
      <c r="V31" s="57"/>
      <c r="X31" s="58"/>
      <c r="Y31" s="59">
        <v>5</v>
      </c>
      <c r="Z31" s="57"/>
      <c r="AA31" s="3"/>
      <c r="AB31" s="3"/>
      <c r="AC31" s="58"/>
      <c r="AD31" s="53" t="s">
        <v>34</v>
      </c>
      <c r="AE31" s="57"/>
      <c r="AF31" s="52"/>
      <c r="AG31" s="55"/>
      <c r="AH31" s="63" t="s">
        <v>35</v>
      </c>
      <c r="AI31" s="64"/>
      <c r="AL31" s="11"/>
    </row>
    <row r="32" spans="1:41" ht="14.25" customHeight="1">
      <c r="A32" s="15" t="s">
        <v>12</v>
      </c>
      <c r="C32" s="1" t="str">
        <f>CONCATENATE(E26,"  -  ",E28)</f>
        <v>Henrik Roth, HIK  -  Martti Kangas, SeSi</v>
      </c>
      <c r="H32" s="65">
        <v>11</v>
      </c>
      <c r="I32" s="71" t="s">
        <v>27</v>
      </c>
      <c r="J32" s="66">
        <v>9</v>
      </c>
      <c r="K32" s="72"/>
      <c r="L32" s="65">
        <v>11</v>
      </c>
      <c r="M32" s="71" t="s">
        <v>27</v>
      </c>
      <c r="N32" s="66">
        <v>7</v>
      </c>
      <c r="O32" s="72"/>
      <c r="P32" s="65">
        <v>8</v>
      </c>
      <c r="Q32" s="71" t="s">
        <v>27</v>
      </c>
      <c r="R32" s="66">
        <v>11</v>
      </c>
      <c r="S32" s="73"/>
      <c r="T32" s="65">
        <v>11</v>
      </c>
      <c r="U32" s="71" t="s">
        <v>27</v>
      </c>
      <c r="V32" s="66">
        <v>2</v>
      </c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3</v>
      </c>
      <c r="AD32" s="75" t="s">
        <v>27</v>
      </c>
      <c r="AE32" s="76">
        <f>IF($H32-$J32&lt;0,1,0)+IF($L32-$N32&lt;0,1,0)+IF($P32-$R32&lt;0,1,0)+IF($T32-$V32&lt;0,1,0)+IF($X32-$Z32&lt;0,1,0)</f>
        <v>1</v>
      </c>
      <c r="AF32" s="77"/>
      <c r="AG32" s="78">
        <f>IF($AC32-$AE32&gt;0,1,0)</f>
        <v>1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>
      <c r="A33" s="15" t="s">
        <v>5</v>
      </c>
      <c r="C33" s="1" t="str">
        <f>CONCATENATE(E27,"  -  ",E29)</f>
        <v>Pekka Övermark, KoKu  -  </v>
      </c>
      <c r="H33" s="93"/>
      <c r="I33" s="81" t="s">
        <v>27</v>
      </c>
      <c r="J33" s="94"/>
      <c r="K33" s="72"/>
      <c r="L33" s="65"/>
      <c r="M33" s="71" t="s">
        <v>27</v>
      </c>
      <c r="N33" s="66"/>
      <c r="O33" s="72"/>
      <c r="P33" s="65"/>
      <c r="Q33" s="71" t="s">
        <v>27</v>
      </c>
      <c r="R33" s="66"/>
      <c r="S33" s="73"/>
      <c r="T33" s="65"/>
      <c r="U33" s="71" t="s">
        <v>27</v>
      </c>
      <c r="V33" s="66"/>
      <c r="W33" s="73"/>
      <c r="X33" s="65"/>
      <c r="Y33" s="71" t="s">
        <v>27</v>
      </c>
      <c r="Z33" s="66"/>
      <c r="AA33" s="72"/>
      <c r="AB33" s="72"/>
      <c r="AC33" s="74">
        <f>IF($H33-$J33&gt;0,1,0)+IF($L33-$N33&gt;0,1,0)+IF($P33-$R33&gt;0,1,0)+IF($T33-$V33&gt;0,1,0)+IF($X33-$Z33&gt;0,1,0)</f>
        <v>0</v>
      </c>
      <c r="AD33" s="75" t="s">
        <v>27</v>
      </c>
      <c r="AE33" s="76">
        <f>IF($H33-$J33&lt;0,1,0)+IF($L33-$N33&lt;0,1,0)+IF($P33-$R33&lt;0,1,0)+IF($T33-$V33&lt;0,1,0)+IF($X33-$Z33&lt;0,1,0)</f>
        <v>0</v>
      </c>
      <c r="AF33" s="77"/>
      <c r="AG33" s="78">
        <f>IF($AC33-$AE33&gt;0,1,0)</f>
        <v>0</v>
      </c>
      <c r="AH33" s="67" t="s">
        <v>27</v>
      </c>
      <c r="AI33" s="79">
        <f>IF($AC33-$AE33&lt;0,1,0)</f>
        <v>0</v>
      </c>
      <c r="AJ33" s="80"/>
      <c r="AK33" s="80"/>
      <c r="AL33" s="80"/>
      <c r="AN33" s="7"/>
      <c r="AO33" s="18"/>
    </row>
    <row r="34" spans="1:41" ht="14.25" customHeight="1">
      <c r="A34" s="15"/>
      <c r="H34" s="82"/>
      <c r="I34" s="83"/>
      <c r="J34" s="84"/>
      <c r="K34" s="72"/>
      <c r="L34" s="82"/>
      <c r="M34" s="83"/>
      <c r="N34" s="84"/>
      <c r="O34" s="72"/>
      <c r="P34" s="82"/>
      <c r="Q34" s="83"/>
      <c r="R34" s="84"/>
      <c r="S34" s="73"/>
      <c r="T34" s="82"/>
      <c r="U34" s="83"/>
      <c r="V34" s="84"/>
      <c r="W34" s="73"/>
      <c r="X34" s="82"/>
      <c r="Y34" s="83"/>
      <c r="Z34" s="84"/>
      <c r="AA34" s="72"/>
      <c r="AB34" s="72"/>
      <c r="AC34" s="74"/>
      <c r="AD34" s="75"/>
      <c r="AE34" s="76"/>
      <c r="AF34" s="77"/>
      <c r="AG34" s="78"/>
      <c r="AH34" s="68"/>
      <c r="AI34" s="79"/>
      <c r="AJ34" s="80"/>
      <c r="AK34" s="80"/>
      <c r="AL34" s="80"/>
      <c r="AO34" s="18"/>
    </row>
    <row r="35" spans="1:41" ht="14.25" customHeight="1">
      <c r="A35" s="15" t="s">
        <v>8</v>
      </c>
      <c r="C35" s="1" t="str">
        <f>CONCATENATE(E26,"  -  ",E29)</f>
        <v>Henrik Roth, HIK  -  </v>
      </c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>
      <c r="A36" s="15" t="s">
        <v>17</v>
      </c>
      <c r="C36" s="1" t="str">
        <f>CONCATENATE(E27,"  -  ",E28)</f>
        <v>Pekka Övermark, KoKu  -  Martti Kangas, SeSi</v>
      </c>
      <c r="H36" s="65">
        <v>11</v>
      </c>
      <c r="I36" s="71" t="s">
        <v>27</v>
      </c>
      <c r="J36" s="66">
        <v>8</v>
      </c>
      <c r="K36" s="72"/>
      <c r="L36" s="65">
        <v>9</v>
      </c>
      <c r="M36" s="71" t="s">
        <v>27</v>
      </c>
      <c r="N36" s="66">
        <v>11</v>
      </c>
      <c r="O36" s="72"/>
      <c r="P36" s="65">
        <v>11</v>
      </c>
      <c r="Q36" s="71" t="s">
        <v>27</v>
      </c>
      <c r="R36" s="66">
        <v>3</v>
      </c>
      <c r="S36" s="73"/>
      <c r="T36" s="65">
        <v>9</v>
      </c>
      <c r="U36" s="71" t="s">
        <v>27</v>
      </c>
      <c r="V36" s="66">
        <v>11</v>
      </c>
      <c r="W36" s="73"/>
      <c r="X36" s="65">
        <v>11</v>
      </c>
      <c r="Y36" s="71" t="s">
        <v>27</v>
      </c>
      <c r="Z36" s="66">
        <v>6</v>
      </c>
      <c r="AA36" s="72"/>
      <c r="AB36" s="72"/>
      <c r="AC36" s="74">
        <f>IF($H36-$J36&gt;0,1,0)+IF($L36-$N36&gt;0,1,0)+IF($P36-$R36&gt;0,1,0)+IF($T36-$V36&gt;0,1,0)+IF($X36-$Z36&gt;0,1,0)</f>
        <v>3</v>
      </c>
      <c r="AD36" s="75" t="s">
        <v>27</v>
      </c>
      <c r="AE36" s="76">
        <f>IF($H36-$J36&lt;0,1,0)+IF($L36-$N36&lt;0,1,0)+IF($P36-$R36&lt;0,1,0)+IF($T36-$V36&lt;0,1,0)+IF($X36-$Z36&lt;0,1,0)</f>
        <v>2</v>
      </c>
      <c r="AF36" s="77"/>
      <c r="AG36" s="78">
        <f>IF($AC36-$AE36&gt;0,1,0)</f>
        <v>1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1:41" ht="14.25" customHeight="1">
      <c r="A37" s="15"/>
      <c r="H37" s="82"/>
      <c r="I37" s="83"/>
      <c r="J37" s="84"/>
      <c r="K37" s="72"/>
      <c r="L37" s="82"/>
      <c r="M37" s="83"/>
      <c r="N37" s="84"/>
      <c r="O37" s="72"/>
      <c r="P37" s="82"/>
      <c r="Q37" s="83"/>
      <c r="R37" s="84"/>
      <c r="S37" s="73"/>
      <c r="T37" s="82"/>
      <c r="U37" s="83"/>
      <c r="V37" s="84"/>
      <c r="W37" s="73"/>
      <c r="X37" s="82"/>
      <c r="Y37" s="83"/>
      <c r="Z37" s="84"/>
      <c r="AA37" s="72"/>
      <c r="AB37" s="72"/>
      <c r="AC37" s="74"/>
      <c r="AD37" s="75"/>
      <c r="AE37" s="76"/>
      <c r="AF37" s="77"/>
      <c r="AG37" s="78"/>
      <c r="AH37" s="68"/>
      <c r="AI37" s="79"/>
      <c r="AJ37" s="80"/>
      <c r="AK37" s="80"/>
      <c r="AL37" s="80"/>
      <c r="AO37" s="18"/>
    </row>
    <row r="38" spans="1:41" ht="14.25" customHeight="1">
      <c r="A38" s="15" t="s">
        <v>20</v>
      </c>
      <c r="C38" s="1" t="str">
        <f>CONCATENATE(E26,"  -  ",E27)</f>
        <v>Henrik Roth, HIK  -  Pekka Övermark, KoKu</v>
      </c>
      <c r="H38" s="65">
        <v>6</v>
      </c>
      <c r="I38" s="71" t="s">
        <v>27</v>
      </c>
      <c r="J38" s="66">
        <v>11</v>
      </c>
      <c r="K38" s="72"/>
      <c r="L38" s="65">
        <v>11</v>
      </c>
      <c r="M38" s="71" t="s">
        <v>27</v>
      </c>
      <c r="N38" s="66">
        <v>9</v>
      </c>
      <c r="O38" s="72"/>
      <c r="P38" s="65">
        <v>8</v>
      </c>
      <c r="Q38" s="71" t="s">
        <v>27</v>
      </c>
      <c r="R38" s="66">
        <v>11</v>
      </c>
      <c r="S38" s="73"/>
      <c r="T38" s="65">
        <v>11</v>
      </c>
      <c r="U38" s="71" t="s">
        <v>27</v>
      </c>
      <c r="V38" s="66">
        <v>5</v>
      </c>
      <c r="W38" s="73"/>
      <c r="X38" s="65">
        <v>11</v>
      </c>
      <c r="Y38" s="71" t="s">
        <v>27</v>
      </c>
      <c r="Z38" s="66">
        <v>3</v>
      </c>
      <c r="AA38" s="72"/>
      <c r="AB38" s="72"/>
      <c r="AC38" s="74">
        <f>IF($H38-$J38&gt;0,1,0)+IF($L38-$N38&gt;0,1,0)+IF($P38-$R38&gt;0,1,0)+IF($T38-$V38&gt;0,1,0)+IF($X38-$Z38&gt;0,1,0)</f>
        <v>3</v>
      </c>
      <c r="AD38" s="75" t="s">
        <v>27</v>
      </c>
      <c r="AE38" s="76">
        <f>IF($H38-$J38&lt;0,1,0)+IF($L38-$N38&lt;0,1,0)+IF($P38-$R38&lt;0,1,0)+IF($T38-$V38&lt;0,1,0)+IF($X38-$Z38&lt;0,1,0)</f>
        <v>2</v>
      </c>
      <c r="AF38" s="77"/>
      <c r="AG38" s="78">
        <f>IF($AC38-$AE38&gt;0,1,0)</f>
        <v>1</v>
      </c>
      <c r="AH38" s="67" t="s">
        <v>27</v>
      </c>
      <c r="AI38" s="79">
        <f>IF($AC38-$AE38&lt;0,1,0)</f>
        <v>0</v>
      </c>
      <c r="AJ38" s="80"/>
      <c r="AK38" s="80"/>
      <c r="AL38" s="80"/>
      <c r="AN38" s="7"/>
      <c r="AO38" s="18"/>
    </row>
    <row r="39" spans="1:41" ht="14.25" customHeight="1">
      <c r="A39" s="15" t="s">
        <v>21</v>
      </c>
      <c r="C39" s="1" t="str">
        <f>CONCATENATE(E28,"  -  ",E29)</f>
        <v>Martti Kangas, SeSi  -  </v>
      </c>
      <c r="H39" s="65"/>
      <c r="I39" s="71" t="s">
        <v>27</v>
      </c>
      <c r="J39" s="66"/>
      <c r="K39" s="72"/>
      <c r="L39" s="65"/>
      <c r="M39" s="71" t="s">
        <v>27</v>
      </c>
      <c r="N39" s="66"/>
      <c r="O39" s="72"/>
      <c r="P39" s="65"/>
      <c r="Q39" s="71" t="s">
        <v>27</v>
      </c>
      <c r="R39" s="66"/>
      <c r="S39" s="73"/>
      <c r="T39" s="65"/>
      <c r="U39" s="71" t="s">
        <v>27</v>
      </c>
      <c r="V39" s="66"/>
      <c r="W39" s="73"/>
      <c r="X39" s="65"/>
      <c r="Y39" s="71" t="s">
        <v>27</v>
      </c>
      <c r="Z39" s="66"/>
      <c r="AA39" s="72"/>
      <c r="AB39" s="72"/>
      <c r="AC39" s="85">
        <f>IF($H39-$J39&gt;0,1,0)+IF($L39-$N39&gt;0,1,0)+IF($P39-$R39&gt;0,1,0)+IF($T39-$V39&gt;0,1,0)+IF($X39-$Z39&gt;0,1,0)</f>
        <v>0</v>
      </c>
      <c r="AD39" s="86" t="s">
        <v>27</v>
      </c>
      <c r="AE39" s="87">
        <f>IF($H39-$J39&lt;0,1,0)+IF($L39-$N39&lt;0,1,0)+IF($P39-$R39&lt;0,1,0)+IF($T39-$V39&lt;0,1,0)+IF($X39-$Z39&lt;0,1,0)</f>
        <v>0</v>
      </c>
      <c r="AF39" s="77"/>
      <c r="AG39" s="88">
        <f>IF($AC39-$AE39&gt;0,1,0)</f>
        <v>0</v>
      </c>
      <c r="AH39" s="69" t="s">
        <v>27</v>
      </c>
      <c r="AI39" s="89">
        <f>IF($AC39-$AE39&lt;0,1,0)</f>
        <v>0</v>
      </c>
      <c r="AJ39" s="80"/>
      <c r="AK39" s="80"/>
      <c r="AL39" s="80"/>
      <c r="AN39" s="7"/>
      <c r="AO39" s="18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</sheetData>
  <sheetProtection/>
  <mergeCells count="60">
    <mergeCell ref="F8:J8"/>
    <mergeCell ref="K8:O8"/>
    <mergeCell ref="P8:T8"/>
    <mergeCell ref="U8:Y8"/>
    <mergeCell ref="Z10:AD10"/>
    <mergeCell ref="AE10:AI10"/>
    <mergeCell ref="F9:J9"/>
    <mergeCell ref="K9:O9"/>
    <mergeCell ref="P9:T9"/>
    <mergeCell ref="U9:Y9"/>
    <mergeCell ref="Z8:AD8"/>
    <mergeCell ref="AE8:AI8"/>
    <mergeCell ref="Z9:AD9"/>
    <mergeCell ref="AE9:AI9"/>
    <mergeCell ref="Z11:AD11"/>
    <mergeCell ref="AE11:AI11"/>
    <mergeCell ref="F10:J10"/>
    <mergeCell ref="K10:O10"/>
    <mergeCell ref="F11:J11"/>
    <mergeCell ref="K11:O11"/>
    <mergeCell ref="P11:T11"/>
    <mergeCell ref="U11:Y11"/>
    <mergeCell ref="P10:T10"/>
    <mergeCell ref="U10:Y10"/>
    <mergeCell ref="F25:J25"/>
    <mergeCell ref="K25:O25"/>
    <mergeCell ref="F12:J12"/>
    <mergeCell ref="K12:O12"/>
    <mergeCell ref="F26:J26"/>
    <mergeCell ref="K26:O26"/>
    <mergeCell ref="P26:T26"/>
    <mergeCell ref="U26:Y26"/>
    <mergeCell ref="P12:T12"/>
    <mergeCell ref="U12:Y12"/>
    <mergeCell ref="Z27:AD27"/>
    <mergeCell ref="AE27:AI27"/>
    <mergeCell ref="Z12:AD12"/>
    <mergeCell ref="AE12:AI12"/>
    <mergeCell ref="Z26:AD26"/>
    <mergeCell ref="AE26:AI26"/>
    <mergeCell ref="P25:T25"/>
    <mergeCell ref="U25:Y25"/>
    <mergeCell ref="P28:T28"/>
    <mergeCell ref="U28:Y28"/>
    <mergeCell ref="P27:T27"/>
    <mergeCell ref="U27:Y27"/>
    <mergeCell ref="F27:J27"/>
    <mergeCell ref="K27:O27"/>
    <mergeCell ref="F28:J28"/>
    <mergeCell ref="K28:O28"/>
    <mergeCell ref="F29:J29"/>
    <mergeCell ref="K29:O29"/>
    <mergeCell ref="P29:T29"/>
    <mergeCell ref="U29:Y29"/>
    <mergeCell ref="Z25:AD25"/>
    <mergeCell ref="AE25:AI25"/>
    <mergeCell ref="Z29:AD29"/>
    <mergeCell ref="AE29:AI29"/>
    <mergeCell ref="Z28:AD28"/>
    <mergeCell ref="AE28:AI28"/>
  </mergeCells>
  <printOptions/>
  <pageMargins left="0.75" right="0.75" top="1" bottom="1" header="0.4921259845" footer="0.4921259845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zoomScale="75" zoomScaleNormal="75" workbookViewId="0" topLeftCell="A7">
      <selection activeCell="AJ28" sqref="AJ28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88</v>
      </c>
      <c r="Z1" s="19" t="s">
        <v>28</v>
      </c>
      <c r="AF1" s="19"/>
      <c r="AG1" s="19"/>
      <c r="AH1" s="19"/>
      <c r="AI1" s="19"/>
    </row>
    <row r="2" spans="3:38" ht="18">
      <c r="C2" s="10" t="s">
        <v>59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0" t="s">
        <v>89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ht="15" customHeight="1">
      <c r="C6" s="9"/>
    </row>
    <row r="7" spans="3:5" ht="14.25" customHeight="1">
      <c r="C7" s="95" t="s">
        <v>57</v>
      </c>
      <c r="D7" s="31"/>
      <c r="E7" s="31"/>
    </row>
    <row r="8" spans="3:36" ht="14.25" customHeight="1">
      <c r="C8" s="12"/>
      <c r="D8" s="13"/>
      <c r="E8" s="14"/>
      <c r="F8" s="120">
        <v>1</v>
      </c>
      <c r="G8" s="121"/>
      <c r="H8" s="121"/>
      <c r="I8" s="121"/>
      <c r="J8" s="122"/>
      <c r="K8" s="120">
        <v>2</v>
      </c>
      <c r="L8" s="123"/>
      <c r="M8" s="123"/>
      <c r="N8" s="123"/>
      <c r="O8" s="124"/>
      <c r="P8" s="120">
        <v>3</v>
      </c>
      <c r="Q8" s="123"/>
      <c r="R8" s="123"/>
      <c r="S8" s="123"/>
      <c r="T8" s="124"/>
      <c r="U8" s="120">
        <v>4</v>
      </c>
      <c r="V8" s="123"/>
      <c r="W8" s="123"/>
      <c r="X8" s="123"/>
      <c r="Y8" s="124"/>
      <c r="Z8" s="120" t="s">
        <v>0</v>
      </c>
      <c r="AA8" s="121"/>
      <c r="AB8" s="121"/>
      <c r="AC8" s="121"/>
      <c r="AD8" s="122"/>
      <c r="AE8" s="120" t="s">
        <v>1</v>
      </c>
      <c r="AF8" s="121"/>
      <c r="AG8" s="121"/>
      <c r="AH8" s="121"/>
      <c r="AI8" s="122"/>
      <c r="AJ8" s="29" t="s">
        <v>2</v>
      </c>
    </row>
    <row r="9" spans="2:36" ht="14.25" customHeight="1">
      <c r="B9" s="20">
        <v>10</v>
      </c>
      <c r="C9" s="30">
        <v>1</v>
      </c>
      <c r="D9" s="36"/>
      <c r="E9" s="14" t="str">
        <f>IF(B9=0,"",INDEX(Nimet!$A$2:$D$251,B9,4))</f>
        <v>Bo-Eric Herrgård, KoKu</v>
      </c>
      <c r="F9" s="128"/>
      <c r="G9" s="129"/>
      <c r="H9" s="129"/>
      <c r="I9" s="129"/>
      <c r="J9" s="130"/>
      <c r="K9" s="125" t="str">
        <f>CONCATENATE(AC21,"-",AE21)</f>
        <v>3-0</v>
      </c>
      <c r="L9" s="126"/>
      <c r="M9" s="126"/>
      <c r="N9" s="126"/>
      <c r="O9" s="127"/>
      <c r="P9" s="125" t="str">
        <f>CONCATENATE(AC15,"-",AE15)</f>
        <v>3-0</v>
      </c>
      <c r="Q9" s="126"/>
      <c r="R9" s="126"/>
      <c r="S9" s="126"/>
      <c r="T9" s="127"/>
      <c r="U9" s="125" t="str">
        <f>CONCATENATE(AC18,"-",AE18)</f>
        <v>0-0</v>
      </c>
      <c r="V9" s="126"/>
      <c r="W9" s="126"/>
      <c r="X9" s="126"/>
      <c r="Y9" s="127"/>
      <c r="Z9" s="120" t="str">
        <f>CONCATENATE(AG15+AG18+AG21,"-",AI15+AI18+AI21)</f>
        <v>2-0</v>
      </c>
      <c r="AA9" s="123"/>
      <c r="AB9" s="123"/>
      <c r="AC9" s="123"/>
      <c r="AD9" s="124"/>
      <c r="AE9" s="120" t="str">
        <f>CONCATENATE(AC15+AC18+AC21,"-",AE15+AE18+AE21)</f>
        <v>6-0</v>
      </c>
      <c r="AF9" s="123"/>
      <c r="AG9" s="123"/>
      <c r="AH9" s="123"/>
      <c r="AI9" s="124"/>
      <c r="AJ9" s="70" t="s">
        <v>30</v>
      </c>
    </row>
    <row r="10" spans="2:36" ht="14.25" customHeight="1">
      <c r="B10" s="20">
        <v>8</v>
      </c>
      <c r="C10" s="30">
        <v>2</v>
      </c>
      <c r="D10" s="36"/>
      <c r="E10" s="14" t="str">
        <f>IF(B10=0,"",INDEX(Nimet!$A$2:$D$251,B10,4))</f>
        <v>Bertel Blomkvist, KoKu</v>
      </c>
      <c r="F10" s="125" t="str">
        <f>CONCATENATE(AE21,"-",AC21)</f>
        <v>0-3</v>
      </c>
      <c r="G10" s="126"/>
      <c r="H10" s="126"/>
      <c r="I10" s="126"/>
      <c r="J10" s="127"/>
      <c r="K10" s="128"/>
      <c r="L10" s="129"/>
      <c r="M10" s="129"/>
      <c r="N10" s="129"/>
      <c r="O10" s="130"/>
      <c r="P10" s="125" t="str">
        <f>CONCATENATE(AC19,"-",AE19)</f>
        <v>3-1</v>
      </c>
      <c r="Q10" s="126"/>
      <c r="R10" s="126"/>
      <c r="S10" s="126"/>
      <c r="T10" s="127"/>
      <c r="U10" s="125" t="str">
        <f>CONCATENATE(AC16,"-",AE16)</f>
        <v>0-0</v>
      </c>
      <c r="V10" s="126"/>
      <c r="W10" s="126"/>
      <c r="X10" s="126"/>
      <c r="Y10" s="127"/>
      <c r="Z10" s="120" t="str">
        <f>CONCATENATE(AG16+AG19+AI21,"-",AI16+AI19+AG21)</f>
        <v>1-1</v>
      </c>
      <c r="AA10" s="123"/>
      <c r="AB10" s="123"/>
      <c r="AC10" s="123"/>
      <c r="AD10" s="124"/>
      <c r="AE10" s="120" t="str">
        <f>CONCATENATE(AC16+AC19+AE21,"-",AE16+AE19+AC21)</f>
        <v>3-4</v>
      </c>
      <c r="AF10" s="123"/>
      <c r="AG10" s="123"/>
      <c r="AH10" s="123"/>
      <c r="AI10" s="124"/>
      <c r="AJ10" s="70" t="s">
        <v>31</v>
      </c>
    </row>
    <row r="11" spans="2:36" ht="14.25" customHeight="1">
      <c r="B11" s="20">
        <v>31</v>
      </c>
      <c r="C11" s="30">
        <v>3</v>
      </c>
      <c r="D11" s="36"/>
      <c r="E11" s="14" t="str">
        <f>IF(B11=0,"",INDEX(Nimet!$A$2:$D$251,B11,4))</f>
        <v>Juhani Suvanto, SeSi</v>
      </c>
      <c r="F11" s="125" t="str">
        <f>CONCATENATE(AE15,"-",AC15)</f>
        <v>0-3</v>
      </c>
      <c r="G11" s="126"/>
      <c r="H11" s="126"/>
      <c r="I11" s="126"/>
      <c r="J11" s="127"/>
      <c r="K11" s="125" t="str">
        <f>CONCATENATE(AE19,"-",AC19)</f>
        <v>1-3</v>
      </c>
      <c r="L11" s="126"/>
      <c r="M11" s="126"/>
      <c r="N11" s="126"/>
      <c r="O11" s="127"/>
      <c r="P11" s="128"/>
      <c r="Q11" s="129"/>
      <c r="R11" s="129"/>
      <c r="S11" s="129"/>
      <c r="T11" s="130"/>
      <c r="U11" s="125" t="str">
        <f>CONCATENATE(AC22,"-",AE22)</f>
        <v>0-0</v>
      </c>
      <c r="V11" s="126"/>
      <c r="W11" s="126"/>
      <c r="X11" s="126"/>
      <c r="Y11" s="127"/>
      <c r="Z11" s="120" t="str">
        <f>CONCATENATE(AI15+AI19+AG22,"-",AG15+AG19+AI22)</f>
        <v>0-2</v>
      </c>
      <c r="AA11" s="123"/>
      <c r="AB11" s="123"/>
      <c r="AC11" s="123"/>
      <c r="AD11" s="124"/>
      <c r="AE11" s="120" t="str">
        <f>CONCATENATE(AE15+AE19+AC22,"-",AC15+AC19+AE22)</f>
        <v>1-6</v>
      </c>
      <c r="AF11" s="123"/>
      <c r="AG11" s="123"/>
      <c r="AH11" s="123"/>
      <c r="AI11" s="124"/>
      <c r="AJ11" s="70" t="s">
        <v>32</v>
      </c>
    </row>
    <row r="12" spans="2:36" ht="14.25" customHeight="1">
      <c r="B12" s="20">
        <v>61</v>
      </c>
      <c r="C12" s="30">
        <v>4</v>
      </c>
      <c r="D12" s="36"/>
      <c r="E12" s="14">
        <f>IF(B12=0,"",INDEX(Nimet!$A$2:$D$251,B12,4))</f>
      </c>
      <c r="F12" s="125" t="str">
        <f>CONCATENATE(AE18,"-",AC18)</f>
        <v>0-0</v>
      </c>
      <c r="G12" s="126"/>
      <c r="H12" s="126"/>
      <c r="I12" s="126"/>
      <c r="J12" s="127"/>
      <c r="K12" s="125" t="str">
        <f>CONCATENATE(AE16,"-",AC16)</f>
        <v>0-0</v>
      </c>
      <c r="L12" s="126"/>
      <c r="M12" s="126"/>
      <c r="N12" s="126"/>
      <c r="O12" s="127"/>
      <c r="P12" s="125" t="str">
        <f>CONCATENATE(AE22,"-",AC22)</f>
        <v>0-0</v>
      </c>
      <c r="Q12" s="126"/>
      <c r="R12" s="126"/>
      <c r="S12" s="126"/>
      <c r="T12" s="127"/>
      <c r="U12" s="128"/>
      <c r="V12" s="129"/>
      <c r="W12" s="129"/>
      <c r="X12" s="129"/>
      <c r="Y12" s="130"/>
      <c r="Z12" s="120" t="str">
        <f>CONCATENATE(AI16+AI18+AI22,"-",AG16+AG18+AG22)</f>
        <v>0-0</v>
      </c>
      <c r="AA12" s="123"/>
      <c r="AB12" s="123"/>
      <c r="AC12" s="123"/>
      <c r="AD12" s="124"/>
      <c r="AE12" s="120" t="str">
        <f>CONCATENATE(AE16+AE18+AE22,"-",AC16+AC18+AC22)</f>
        <v>0-0</v>
      </c>
      <c r="AF12" s="123"/>
      <c r="AG12" s="123"/>
      <c r="AH12" s="123"/>
      <c r="AI12" s="124"/>
      <c r="AJ12" s="70"/>
    </row>
    <row r="13" spans="2:39" ht="14.25" customHeight="1">
      <c r="B13" s="16"/>
      <c r="C13" s="3"/>
      <c r="D13" s="3"/>
      <c r="E13" s="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17"/>
      <c r="AK13" s="6"/>
      <c r="AL13" s="6"/>
      <c r="AM13" s="6"/>
    </row>
    <row r="14" spans="3:38" ht="14.25" customHeight="1">
      <c r="C14" s="19" t="s">
        <v>28</v>
      </c>
      <c r="H14" s="60"/>
      <c r="I14" s="61">
        <v>1</v>
      </c>
      <c r="J14" s="62"/>
      <c r="K14" s="52"/>
      <c r="L14" s="55"/>
      <c r="M14" s="54">
        <v>2</v>
      </c>
      <c r="N14" s="56"/>
      <c r="O14" s="52"/>
      <c r="P14" s="55"/>
      <c r="Q14" s="54">
        <v>3</v>
      </c>
      <c r="R14" s="57"/>
      <c r="T14" s="58"/>
      <c r="U14" s="59">
        <v>4</v>
      </c>
      <c r="V14" s="57"/>
      <c r="X14" s="58"/>
      <c r="Y14" s="59">
        <v>5</v>
      </c>
      <c r="Z14" s="57"/>
      <c r="AA14" s="3"/>
      <c r="AB14" s="3"/>
      <c r="AC14" s="58"/>
      <c r="AD14" s="53" t="s">
        <v>34</v>
      </c>
      <c r="AE14" s="57"/>
      <c r="AF14" s="52"/>
      <c r="AG14" s="55"/>
      <c r="AH14" s="63" t="s">
        <v>35</v>
      </c>
      <c r="AI14" s="64"/>
      <c r="AL14" s="11"/>
    </row>
    <row r="15" spans="1:41" ht="14.25" customHeight="1">
      <c r="A15" s="15" t="s">
        <v>12</v>
      </c>
      <c r="C15" s="1" t="str">
        <f>CONCATENATE(E9,"  -  ",E11)</f>
        <v>Bo-Eric Herrgård, KoKu  -  Juhani Suvanto, SeSi</v>
      </c>
      <c r="H15" s="65">
        <v>11</v>
      </c>
      <c r="I15" s="71" t="s">
        <v>27</v>
      </c>
      <c r="J15" s="66">
        <v>2</v>
      </c>
      <c r="K15" s="72"/>
      <c r="L15" s="65">
        <v>11</v>
      </c>
      <c r="M15" s="71" t="s">
        <v>27</v>
      </c>
      <c r="N15" s="66">
        <v>7</v>
      </c>
      <c r="O15" s="72"/>
      <c r="P15" s="65">
        <v>11</v>
      </c>
      <c r="Q15" s="71" t="s">
        <v>27</v>
      </c>
      <c r="R15" s="66">
        <v>2</v>
      </c>
      <c r="S15" s="73"/>
      <c r="T15" s="65"/>
      <c r="U15" s="71" t="s">
        <v>27</v>
      </c>
      <c r="V15" s="66"/>
      <c r="W15" s="73"/>
      <c r="X15" s="65"/>
      <c r="Y15" s="71" t="s">
        <v>27</v>
      </c>
      <c r="Z15" s="66"/>
      <c r="AA15" s="72"/>
      <c r="AB15" s="72"/>
      <c r="AC15" s="74">
        <f>IF($H15-$J15&gt;0,1,0)+IF($L15-$N15&gt;0,1,0)+IF($P15-$R15&gt;0,1,0)+IF($T15-$V15&gt;0,1,0)+IF($X15-$Z15&gt;0,1,0)</f>
        <v>3</v>
      </c>
      <c r="AD15" s="75" t="s">
        <v>27</v>
      </c>
      <c r="AE15" s="76">
        <f>IF($H15-$J15&lt;0,1,0)+IF($L15-$N15&lt;0,1,0)+IF($P15-$R15&lt;0,1,0)+IF($T15-$V15&lt;0,1,0)+IF($X15-$Z15&lt;0,1,0)</f>
        <v>0</v>
      </c>
      <c r="AF15" s="77"/>
      <c r="AG15" s="78">
        <f>IF($AC15-$AE15&gt;0,1,0)</f>
        <v>1</v>
      </c>
      <c r="AH15" s="67" t="s">
        <v>27</v>
      </c>
      <c r="AI15" s="79">
        <f>IF($AC15-$AE15&lt;0,1,0)</f>
        <v>0</v>
      </c>
      <c r="AJ15" s="80"/>
      <c r="AK15" s="80"/>
      <c r="AL15" s="80"/>
      <c r="AN15" s="7"/>
      <c r="AO15" s="18"/>
    </row>
    <row r="16" spans="1:41" ht="14.25" customHeight="1">
      <c r="A16" s="15" t="s">
        <v>5</v>
      </c>
      <c r="C16" s="1" t="str">
        <f>CONCATENATE(E10,"  -  ",E12)</f>
        <v>Bertel Blomkvist, KoKu  -  </v>
      </c>
      <c r="H16" s="93"/>
      <c r="I16" s="81" t="s">
        <v>27</v>
      </c>
      <c r="J16" s="94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/>
      <c r="H17" s="82"/>
      <c r="I17" s="83"/>
      <c r="J17" s="84"/>
      <c r="K17" s="72"/>
      <c r="L17" s="82"/>
      <c r="M17" s="83"/>
      <c r="N17" s="84"/>
      <c r="O17" s="72"/>
      <c r="P17" s="82"/>
      <c r="Q17" s="83"/>
      <c r="R17" s="84"/>
      <c r="S17" s="73"/>
      <c r="T17" s="82"/>
      <c r="U17" s="83"/>
      <c r="V17" s="84"/>
      <c r="W17" s="73"/>
      <c r="X17" s="82"/>
      <c r="Y17" s="83"/>
      <c r="Z17" s="84"/>
      <c r="AA17" s="72"/>
      <c r="AB17" s="72"/>
      <c r="AC17" s="74"/>
      <c r="AD17" s="75"/>
      <c r="AE17" s="76"/>
      <c r="AF17" s="77"/>
      <c r="AG17" s="78"/>
      <c r="AH17" s="68"/>
      <c r="AI17" s="79"/>
      <c r="AJ17" s="80"/>
      <c r="AK17" s="80"/>
      <c r="AL17" s="80"/>
      <c r="AO17" s="18"/>
    </row>
    <row r="18" spans="1:41" ht="14.25" customHeight="1">
      <c r="A18" s="15" t="s">
        <v>8</v>
      </c>
      <c r="C18" s="1" t="str">
        <f>CONCATENATE(E9,"  -  ",E12)</f>
        <v>Bo-Eric Herrgård, KoKu  -  </v>
      </c>
      <c r="H18" s="65"/>
      <c r="I18" s="71" t="s">
        <v>27</v>
      </c>
      <c r="J18" s="66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>
      <c r="A19" s="15" t="s">
        <v>17</v>
      </c>
      <c r="C19" s="1" t="str">
        <f>CONCATENATE(E10,"  -  ",E11)</f>
        <v>Bertel Blomkvist, KoKu  -  Juhani Suvanto, SeSi</v>
      </c>
      <c r="H19" s="65">
        <v>11</v>
      </c>
      <c r="I19" s="71" t="s">
        <v>27</v>
      </c>
      <c r="J19" s="66">
        <v>5</v>
      </c>
      <c r="K19" s="72"/>
      <c r="L19" s="65">
        <v>8</v>
      </c>
      <c r="M19" s="71" t="s">
        <v>27</v>
      </c>
      <c r="N19" s="66">
        <v>11</v>
      </c>
      <c r="O19" s="72"/>
      <c r="P19" s="65">
        <v>11</v>
      </c>
      <c r="Q19" s="71" t="s">
        <v>27</v>
      </c>
      <c r="R19" s="66">
        <v>8</v>
      </c>
      <c r="S19" s="73"/>
      <c r="T19" s="65">
        <v>11</v>
      </c>
      <c r="U19" s="71" t="s">
        <v>27</v>
      </c>
      <c r="V19" s="66">
        <v>2</v>
      </c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3</v>
      </c>
      <c r="AD19" s="75" t="s">
        <v>27</v>
      </c>
      <c r="AE19" s="76">
        <f>IF($H19-$J19&lt;0,1,0)+IF($L19-$N19&lt;0,1,0)+IF($P19-$R19&lt;0,1,0)+IF($T19-$V19&lt;0,1,0)+IF($X19-$Z19&lt;0,1,0)</f>
        <v>1</v>
      </c>
      <c r="AF19" s="77"/>
      <c r="AG19" s="78">
        <f>IF($AC19-$AE19&gt;0,1,0)</f>
        <v>1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/>
      <c r="H20" s="82"/>
      <c r="I20" s="83"/>
      <c r="J20" s="84"/>
      <c r="K20" s="72"/>
      <c r="L20" s="82"/>
      <c r="M20" s="83"/>
      <c r="N20" s="84"/>
      <c r="O20" s="72"/>
      <c r="P20" s="82"/>
      <c r="Q20" s="83"/>
      <c r="R20" s="84"/>
      <c r="S20" s="73"/>
      <c r="T20" s="82"/>
      <c r="U20" s="83"/>
      <c r="V20" s="84"/>
      <c r="W20" s="73"/>
      <c r="X20" s="82"/>
      <c r="Y20" s="83"/>
      <c r="Z20" s="84"/>
      <c r="AA20" s="72"/>
      <c r="AB20" s="72"/>
      <c r="AC20" s="74"/>
      <c r="AD20" s="75"/>
      <c r="AE20" s="76"/>
      <c r="AF20" s="77"/>
      <c r="AG20" s="78"/>
      <c r="AH20" s="68"/>
      <c r="AI20" s="79"/>
      <c r="AJ20" s="80"/>
      <c r="AK20" s="80"/>
      <c r="AL20" s="80"/>
      <c r="AO20" s="18"/>
    </row>
    <row r="21" spans="1:41" ht="14.25" customHeight="1">
      <c r="A21" s="15" t="s">
        <v>20</v>
      </c>
      <c r="C21" s="1" t="str">
        <f>CONCATENATE(E9,"  -  ",E10)</f>
        <v>Bo-Eric Herrgård, KoKu  -  Bertel Blomkvist, KoKu</v>
      </c>
      <c r="H21" s="65">
        <v>11</v>
      </c>
      <c r="I21" s="71" t="s">
        <v>27</v>
      </c>
      <c r="J21" s="66">
        <v>4</v>
      </c>
      <c r="K21" s="72"/>
      <c r="L21" s="65">
        <v>11</v>
      </c>
      <c r="M21" s="71" t="s">
        <v>27</v>
      </c>
      <c r="N21" s="66">
        <v>8</v>
      </c>
      <c r="O21" s="72"/>
      <c r="P21" s="65">
        <v>11</v>
      </c>
      <c r="Q21" s="71" t="s">
        <v>27</v>
      </c>
      <c r="R21" s="66">
        <v>5</v>
      </c>
      <c r="S21" s="73"/>
      <c r="T21" s="65"/>
      <c r="U21" s="71" t="s">
        <v>27</v>
      </c>
      <c r="V21" s="66"/>
      <c r="W21" s="73"/>
      <c r="X21" s="65"/>
      <c r="Y21" s="71" t="s">
        <v>27</v>
      </c>
      <c r="Z21" s="66"/>
      <c r="AA21" s="72"/>
      <c r="AB21" s="72"/>
      <c r="AC21" s="74">
        <f>IF($H21-$J21&gt;0,1,0)+IF($L21-$N21&gt;0,1,0)+IF($P21-$R21&gt;0,1,0)+IF($T21-$V21&gt;0,1,0)+IF($X21-$Z21&gt;0,1,0)</f>
        <v>3</v>
      </c>
      <c r="AD21" s="75" t="s">
        <v>27</v>
      </c>
      <c r="AE21" s="76">
        <f>IF($H21-$J21&lt;0,1,0)+IF($L21-$N21&lt;0,1,0)+IF($P21-$R21&lt;0,1,0)+IF($T21-$V21&lt;0,1,0)+IF($X21-$Z21&lt;0,1,0)</f>
        <v>0</v>
      </c>
      <c r="AF21" s="77"/>
      <c r="AG21" s="78">
        <f>IF($AC21-$AE21&gt;0,1,0)</f>
        <v>1</v>
      </c>
      <c r="AH21" s="67" t="s">
        <v>27</v>
      </c>
      <c r="AI21" s="79">
        <f>IF($AC21-$AE21&lt;0,1,0)</f>
        <v>0</v>
      </c>
      <c r="AJ21" s="80"/>
      <c r="AK21" s="80"/>
      <c r="AL21" s="80"/>
      <c r="AN21" s="7"/>
      <c r="AO21" s="18"/>
    </row>
    <row r="22" spans="1:41" ht="14.25" customHeight="1">
      <c r="A22" s="15" t="s">
        <v>21</v>
      </c>
      <c r="C22" s="1" t="str">
        <f>CONCATENATE(E11,"  -  ",E12)</f>
        <v>Juhani Suvanto, SeSi  -  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85">
        <f>IF($H22-$J22&gt;0,1,0)+IF($L22-$N22&gt;0,1,0)+IF($P22-$R22&gt;0,1,0)+IF($T22-$V22&gt;0,1,0)+IF($X22-$Z22&gt;0,1,0)</f>
        <v>0</v>
      </c>
      <c r="AD22" s="86" t="s">
        <v>27</v>
      </c>
      <c r="AE22" s="87">
        <f>IF($H22-$J22&lt;0,1,0)+IF($L22-$N22&lt;0,1,0)+IF($P22-$R22&lt;0,1,0)+IF($T22-$V22&lt;0,1,0)+IF($X22-$Z22&lt;0,1,0)</f>
        <v>0</v>
      </c>
      <c r="AF22" s="77"/>
      <c r="AG22" s="88">
        <f>IF($AC22-$AE22&gt;0,1,0)</f>
        <v>0</v>
      </c>
      <c r="AH22" s="69" t="s">
        <v>27</v>
      </c>
      <c r="AI22" s="89">
        <f>IF($AC22-$AE22&lt;0,1,0)</f>
        <v>0</v>
      </c>
      <c r="AJ22" s="80"/>
      <c r="AK22" s="80"/>
      <c r="AL22" s="80"/>
      <c r="AN22" s="7"/>
      <c r="AO22" s="18"/>
    </row>
    <row r="23" spans="1:38" ht="14.25" customHeight="1">
      <c r="A23" s="15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2"/>
      <c r="S23" s="92"/>
      <c r="T23" s="92"/>
      <c r="U23" s="92"/>
      <c r="V23" s="80"/>
      <c r="W23" s="80"/>
      <c r="X23" s="80"/>
      <c r="Y23" s="80"/>
      <c r="Z23" s="80"/>
      <c r="AA23" s="80"/>
      <c r="AB23" s="80"/>
      <c r="AC23" s="80"/>
      <c r="AD23" s="90"/>
      <c r="AE23" s="90"/>
      <c r="AF23" s="90"/>
      <c r="AG23" s="90"/>
      <c r="AH23" s="80"/>
      <c r="AI23" s="80"/>
      <c r="AJ23" s="80"/>
      <c r="AK23" s="80"/>
      <c r="AL23" s="80"/>
    </row>
    <row r="24" spans="3:5" ht="14.25" customHeight="1">
      <c r="C24" s="95" t="s">
        <v>58</v>
      </c>
      <c r="D24" s="31"/>
      <c r="E24" s="31"/>
    </row>
    <row r="25" spans="3:36" ht="14.25" customHeight="1">
      <c r="C25" s="12"/>
      <c r="D25" s="13"/>
      <c r="E25" s="14"/>
      <c r="F25" s="120">
        <v>1</v>
      </c>
      <c r="G25" s="121"/>
      <c r="H25" s="121"/>
      <c r="I25" s="121"/>
      <c r="J25" s="122"/>
      <c r="K25" s="120">
        <v>2</v>
      </c>
      <c r="L25" s="123"/>
      <c r="M25" s="123"/>
      <c r="N25" s="123"/>
      <c r="O25" s="124"/>
      <c r="P25" s="120">
        <v>3</v>
      </c>
      <c r="Q25" s="123"/>
      <c r="R25" s="123"/>
      <c r="S25" s="123"/>
      <c r="T25" s="124"/>
      <c r="U25" s="120">
        <v>4</v>
      </c>
      <c r="V25" s="123"/>
      <c r="W25" s="123"/>
      <c r="X25" s="123"/>
      <c r="Y25" s="124"/>
      <c r="Z25" s="120" t="s">
        <v>0</v>
      </c>
      <c r="AA25" s="121"/>
      <c r="AB25" s="121"/>
      <c r="AC25" s="121"/>
      <c r="AD25" s="122"/>
      <c r="AE25" s="120" t="s">
        <v>1</v>
      </c>
      <c r="AF25" s="121"/>
      <c r="AG25" s="121"/>
      <c r="AH25" s="121"/>
      <c r="AI25" s="122"/>
      <c r="AJ25" s="29" t="s">
        <v>2</v>
      </c>
    </row>
    <row r="26" spans="2:36" ht="14.25" customHeight="1">
      <c r="B26" s="20">
        <v>13</v>
      </c>
      <c r="C26" s="30">
        <v>1</v>
      </c>
      <c r="D26" s="36"/>
      <c r="E26" s="14" t="str">
        <f>IF(B26=0,"",INDEX(Nimet!$A$2:$D$251,B26,4))</f>
        <v>Alf Orre, KoKu</v>
      </c>
      <c r="F26" s="128"/>
      <c r="G26" s="129"/>
      <c r="H26" s="129"/>
      <c r="I26" s="129"/>
      <c r="J26" s="130"/>
      <c r="K26" s="125" t="str">
        <f>CONCATENATE(AC38,"-",AE38)</f>
        <v>2-3</v>
      </c>
      <c r="L26" s="126"/>
      <c r="M26" s="126"/>
      <c r="N26" s="126"/>
      <c r="O26" s="127"/>
      <c r="P26" s="125" t="str">
        <f>CONCATENATE(AC32,"-",AE32)</f>
        <v>3-0</v>
      </c>
      <c r="Q26" s="126"/>
      <c r="R26" s="126"/>
      <c r="S26" s="126"/>
      <c r="T26" s="127"/>
      <c r="U26" s="125" t="str">
        <f>CONCATENATE(AC35,"-",AE35)</f>
        <v>0-0</v>
      </c>
      <c r="V26" s="126"/>
      <c r="W26" s="126"/>
      <c r="X26" s="126"/>
      <c r="Y26" s="127"/>
      <c r="Z26" s="120" t="str">
        <f>CONCATENATE(AG32+AG35+AG38,"-",AI32+AI35+AI38)</f>
        <v>1-1</v>
      </c>
      <c r="AA26" s="123"/>
      <c r="AB26" s="123"/>
      <c r="AC26" s="123"/>
      <c r="AD26" s="124"/>
      <c r="AE26" s="120" t="str">
        <f>CONCATENATE(AC32+AC35+AC38,"-",AE32+AE35+AE38)</f>
        <v>5-3</v>
      </c>
      <c r="AF26" s="123"/>
      <c r="AG26" s="123"/>
      <c r="AH26" s="123"/>
      <c r="AI26" s="124"/>
      <c r="AJ26" s="70" t="s">
        <v>31</v>
      </c>
    </row>
    <row r="27" spans="2:36" ht="14.25" customHeight="1">
      <c r="B27" s="20">
        <v>34</v>
      </c>
      <c r="C27" s="30">
        <v>2</v>
      </c>
      <c r="D27" s="36"/>
      <c r="E27" s="14" t="str">
        <f>IF(B27=0,"",INDEX(Nimet!$A$2:$D$251,B27,4))</f>
        <v>Pekka Salokannel, TuPy</v>
      </c>
      <c r="F27" s="125" t="str">
        <f>CONCATENATE(AE38,"-",AC38)</f>
        <v>3-2</v>
      </c>
      <c r="G27" s="126"/>
      <c r="H27" s="126"/>
      <c r="I27" s="126"/>
      <c r="J27" s="127"/>
      <c r="K27" s="128"/>
      <c r="L27" s="129"/>
      <c r="M27" s="129"/>
      <c r="N27" s="129"/>
      <c r="O27" s="130"/>
      <c r="P27" s="125" t="str">
        <f>CONCATENATE(AC36,"-",AE36)</f>
        <v>3-0</v>
      </c>
      <c r="Q27" s="126"/>
      <c r="R27" s="126"/>
      <c r="S27" s="126"/>
      <c r="T27" s="127"/>
      <c r="U27" s="125" t="str">
        <f>CONCATENATE(AC33,"-",AE33)</f>
        <v>0-0</v>
      </c>
      <c r="V27" s="126"/>
      <c r="W27" s="126"/>
      <c r="X27" s="126"/>
      <c r="Y27" s="127"/>
      <c r="Z27" s="120" t="str">
        <f>CONCATENATE(AG33+AG36+AI38,"-",AI33+AI36+AG38)</f>
        <v>2-0</v>
      </c>
      <c r="AA27" s="123"/>
      <c r="AB27" s="123"/>
      <c r="AC27" s="123"/>
      <c r="AD27" s="124"/>
      <c r="AE27" s="120" t="str">
        <f>CONCATENATE(AC33+AC36+AE38,"-",AE33+AE36+AC38)</f>
        <v>6-2</v>
      </c>
      <c r="AF27" s="123"/>
      <c r="AG27" s="123"/>
      <c r="AH27" s="123"/>
      <c r="AI27" s="124"/>
      <c r="AJ27" s="70" t="s">
        <v>30</v>
      </c>
    </row>
    <row r="28" spans="2:36" ht="14.25" customHeight="1">
      <c r="B28" s="20">
        <v>11</v>
      </c>
      <c r="C28" s="30">
        <v>3</v>
      </c>
      <c r="D28" s="36"/>
      <c r="E28" s="14" t="str">
        <f>IF(B28=0,"",INDEX(Nimet!$A$2:$D$251,B28,4))</f>
        <v>Seppo Kankaanpää, KoKu</v>
      </c>
      <c r="F28" s="125" t="str">
        <f>CONCATENATE(AE32,"-",AC32)</f>
        <v>0-3</v>
      </c>
      <c r="G28" s="126"/>
      <c r="H28" s="126"/>
      <c r="I28" s="126"/>
      <c r="J28" s="127"/>
      <c r="K28" s="125" t="str">
        <f>CONCATENATE(AE36,"-",AC36)</f>
        <v>0-3</v>
      </c>
      <c r="L28" s="126"/>
      <c r="M28" s="126"/>
      <c r="N28" s="126"/>
      <c r="O28" s="127"/>
      <c r="P28" s="128"/>
      <c r="Q28" s="129"/>
      <c r="R28" s="129"/>
      <c r="S28" s="129"/>
      <c r="T28" s="130"/>
      <c r="U28" s="125" t="str">
        <f>CONCATENATE(AC39,"-",AE39)</f>
        <v>0-0</v>
      </c>
      <c r="V28" s="126"/>
      <c r="W28" s="126"/>
      <c r="X28" s="126"/>
      <c r="Y28" s="127"/>
      <c r="Z28" s="120" t="str">
        <f>CONCATENATE(AI32+AI36+AG39,"-",AG32+AG36+AI39)</f>
        <v>0-2</v>
      </c>
      <c r="AA28" s="123"/>
      <c r="AB28" s="123"/>
      <c r="AC28" s="123"/>
      <c r="AD28" s="124"/>
      <c r="AE28" s="120" t="str">
        <f>CONCATENATE(AE32+AE36+AC39,"-",AC32+AC36+AE39)</f>
        <v>0-6</v>
      </c>
      <c r="AF28" s="123"/>
      <c r="AG28" s="123"/>
      <c r="AH28" s="123"/>
      <c r="AI28" s="124"/>
      <c r="AJ28" s="70" t="s">
        <v>32</v>
      </c>
    </row>
    <row r="29" spans="2:36" ht="14.25" customHeight="1">
      <c r="B29" s="20"/>
      <c r="C29" s="30">
        <v>4</v>
      </c>
      <c r="D29" s="36"/>
      <c r="E29" s="14">
        <f>IF(B29=0,"",INDEX(Nimet!$A$2:$D$251,B29,4))</f>
      </c>
      <c r="F29" s="125" t="str">
        <f>CONCATENATE(AE35,"-",AC35)</f>
        <v>0-0</v>
      </c>
      <c r="G29" s="126"/>
      <c r="H29" s="126"/>
      <c r="I29" s="126"/>
      <c r="J29" s="127"/>
      <c r="K29" s="125" t="str">
        <f>CONCATENATE(AE33,"-",AC33)</f>
        <v>0-0</v>
      </c>
      <c r="L29" s="126"/>
      <c r="M29" s="126"/>
      <c r="N29" s="126"/>
      <c r="O29" s="127"/>
      <c r="P29" s="125" t="str">
        <f>CONCATENATE(AE39,"-",AC39)</f>
        <v>0-0</v>
      </c>
      <c r="Q29" s="126"/>
      <c r="R29" s="126"/>
      <c r="S29" s="126"/>
      <c r="T29" s="127"/>
      <c r="U29" s="128"/>
      <c r="V29" s="129"/>
      <c r="W29" s="129"/>
      <c r="X29" s="129"/>
      <c r="Y29" s="130"/>
      <c r="Z29" s="120" t="str">
        <f>CONCATENATE(AI33+AI35+AI39,"-",AG33+AG35+AG39)</f>
        <v>0-0</v>
      </c>
      <c r="AA29" s="123"/>
      <c r="AB29" s="123"/>
      <c r="AC29" s="123"/>
      <c r="AD29" s="124"/>
      <c r="AE29" s="120" t="str">
        <f>CONCATENATE(AE33+AE35+AE39,"-",AC33+AC35+AC39)</f>
        <v>0-0</v>
      </c>
      <c r="AF29" s="123"/>
      <c r="AG29" s="123"/>
      <c r="AH29" s="123"/>
      <c r="AI29" s="124"/>
      <c r="AJ29" s="70"/>
    </row>
    <row r="30" spans="2:39" ht="14.25" customHeight="1">
      <c r="B30" s="16"/>
      <c r="C30" s="3"/>
      <c r="D30" s="3"/>
      <c r="E30" s="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17"/>
      <c r="AK30" s="6"/>
      <c r="AL30" s="6"/>
      <c r="AM30" s="6"/>
    </row>
    <row r="31" spans="3:38" ht="14.25" customHeight="1">
      <c r="C31" s="19" t="s">
        <v>28</v>
      </c>
      <c r="H31" s="60"/>
      <c r="I31" s="61">
        <v>1</v>
      </c>
      <c r="J31" s="62"/>
      <c r="K31" s="52"/>
      <c r="L31" s="55"/>
      <c r="M31" s="54">
        <v>2</v>
      </c>
      <c r="N31" s="56"/>
      <c r="O31" s="52"/>
      <c r="P31" s="55"/>
      <c r="Q31" s="54">
        <v>3</v>
      </c>
      <c r="R31" s="57"/>
      <c r="T31" s="58"/>
      <c r="U31" s="59">
        <v>4</v>
      </c>
      <c r="V31" s="57"/>
      <c r="X31" s="58"/>
      <c r="Y31" s="59">
        <v>5</v>
      </c>
      <c r="Z31" s="57"/>
      <c r="AA31" s="3"/>
      <c r="AB31" s="3"/>
      <c r="AC31" s="58"/>
      <c r="AD31" s="53" t="s">
        <v>34</v>
      </c>
      <c r="AE31" s="57"/>
      <c r="AF31" s="52"/>
      <c r="AG31" s="55"/>
      <c r="AH31" s="63" t="s">
        <v>35</v>
      </c>
      <c r="AI31" s="64"/>
      <c r="AL31" s="11"/>
    </row>
    <row r="32" spans="1:41" ht="14.25" customHeight="1">
      <c r="A32" s="15" t="s">
        <v>12</v>
      </c>
      <c r="C32" s="1" t="str">
        <f>CONCATENATE(E26,"  -  ",E28)</f>
        <v>Alf Orre, KoKu  -  Seppo Kankaanpää, KoKu</v>
      </c>
      <c r="H32" s="65">
        <v>11</v>
      </c>
      <c r="I32" s="71" t="s">
        <v>27</v>
      </c>
      <c r="J32" s="66">
        <v>7</v>
      </c>
      <c r="K32" s="72"/>
      <c r="L32" s="65">
        <v>11</v>
      </c>
      <c r="M32" s="71" t="s">
        <v>27</v>
      </c>
      <c r="N32" s="66">
        <v>6</v>
      </c>
      <c r="O32" s="72"/>
      <c r="P32" s="65">
        <v>11</v>
      </c>
      <c r="Q32" s="71" t="s">
        <v>27</v>
      </c>
      <c r="R32" s="66">
        <v>4</v>
      </c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3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1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>
      <c r="A33" s="15" t="s">
        <v>5</v>
      </c>
      <c r="C33" s="1" t="str">
        <f>CONCATENATE(E27,"  -  ",E29)</f>
        <v>Pekka Salokannel, TuPy  -  </v>
      </c>
      <c r="H33" s="93"/>
      <c r="I33" s="81" t="s">
        <v>27</v>
      </c>
      <c r="J33" s="94"/>
      <c r="K33" s="72"/>
      <c r="L33" s="65"/>
      <c r="M33" s="71" t="s">
        <v>27</v>
      </c>
      <c r="N33" s="66"/>
      <c r="O33" s="72"/>
      <c r="P33" s="65"/>
      <c r="Q33" s="71" t="s">
        <v>27</v>
      </c>
      <c r="R33" s="66"/>
      <c r="S33" s="73"/>
      <c r="T33" s="65"/>
      <c r="U33" s="71" t="s">
        <v>27</v>
      </c>
      <c r="V33" s="66"/>
      <c r="W33" s="73"/>
      <c r="X33" s="65"/>
      <c r="Y33" s="71" t="s">
        <v>27</v>
      </c>
      <c r="Z33" s="66"/>
      <c r="AA33" s="72"/>
      <c r="AB33" s="72"/>
      <c r="AC33" s="74">
        <f>IF($H33-$J33&gt;0,1,0)+IF($L33-$N33&gt;0,1,0)+IF($P33-$R33&gt;0,1,0)+IF($T33-$V33&gt;0,1,0)+IF($X33-$Z33&gt;0,1,0)</f>
        <v>0</v>
      </c>
      <c r="AD33" s="75" t="s">
        <v>27</v>
      </c>
      <c r="AE33" s="76">
        <f>IF($H33-$J33&lt;0,1,0)+IF($L33-$N33&lt;0,1,0)+IF($P33-$R33&lt;0,1,0)+IF($T33-$V33&lt;0,1,0)+IF($X33-$Z33&lt;0,1,0)</f>
        <v>0</v>
      </c>
      <c r="AF33" s="77"/>
      <c r="AG33" s="78">
        <f>IF($AC33-$AE33&gt;0,1,0)</f>
        <v>0</v>
      </c>
      <c r="AH33" s="67" t="s">
        <v>27</v>
      </c>
      <c r="AI33" s="79">
        <f>IF($AC33-$AE33&lt;0,1,0)</f>
        <v>0</v>
      </c>
      <c r="AJ33" s="80"/>
      <c r="AK33" s="80"/>
      <c r="AL33" s="80"/>
      <c r="AN33" s="7"/>
      <c r="AO33" s="18"/>
    </row>
    <row r="34" spans="1:41" ht="14.25" customHeight="1">
      <c r="A34" s="15"/>
      <c r="H34" s="82"/>
      <c r="I34" s="83"/>
      <c r="J34" s="84"/>
      <c r="K34" s="72"/>
      <c r="L34" s="82"/>
      <c r="M34" s="83"/>
      <c r="N34" s="84"/>
      <c r="O34" s="72"/>
      <c r="P34" s="82"/>
      <c r="Q34" s="83"/>
      <c r="R34" s="84"/>
      <c r="S34" s="73"/>
      <c r="T34" s="82"/>
      <c r="U34" s="83"/>
      <c r="V34" s="84"/>
      <c r="W34" s="73"/>
      <c r="X34" s="82"/>
      <c r="Y34" s="83"/>
      <c r="Z34" s="84"/>
      <c r="AA34" s="72"/>
      <c r="AB34" s="72"/>
      <c r="AC34" s="74"/>
      <c r="AD34" s="75"/>
      <c r="AE34" s="76"/>
      <c r="AF34" s="77"/>
      <c r="AG34" s="78"/>
      <c r="AH34" s="68"/>
      <c r="AI34" s="79"/>
      <c r="AJ34" s="80"/>
      <c r="AK34" s="80"/>
      <c r="AL34" s="80"/>
      <c r="AO34" s="18"/>
    </row>
    <row r="35" spans="1:41" ht="14.25" customHeight="1">
      <c r="A35" s="15" t="s">
        <v>8</v>
      </c>
      <c r="C35" s="1" t="str">
        <f>CONCATENATE(E26,"  -  ",E29)</f>
        <v>Alf Orre, KoKu  -  </v>
      </c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>
      <c r="A36" s="15" t="s">
        <v>17</v>
      </c>
      <c r="C36" s="1" t="str">
        <f>CONCATENATE(E27,"  -  ",E28)</f>
        <v>Pekka Salokannel, TuPy  -  Seppo Kankaanpää, KoKu</v>
      </c>
      <c r="H36" s="65">
        <v>11</v>
      </c>
      <c r="I36" s="71" t="s">
        <v>27</v>
      </c>
      <c r="J36" s="66">
        <v>5</v>
      </c>
      <c r="K36" s="72"/>
      <c r="L36" s="65">
        <v>11</v>
      </c>
      <c r="M36" s="71" t="s">
        <v>27</v>
      </c>
      <c r="N36" s="66">
        <v>7</v>
      </c>
      <c r="O36" s="72"/>
      <c r="P36" s="65">
        <v>11</v>
      </c>
      <c r="Q36" s="71" t="s">
        <v>27</v>
      </c>
      <c r="R36" s="66">
        <v>1</v>
      </c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74">
        <f>IF($H36-$J36&gt;0,1,0)+IF($L36-$N36&gt;0,1,0)+IF($P36-$R36&gt;0,1,0)+IF($T36-$V36&gt;0,1,0)+IF($X36-$Z36&gt;0,1,0)</f>
        <v>3</v>
      </c>
      <c r="AD36" s="75" t="s">
        <v>27</v>
      </c>
      <c r="AE36" s="76">
        <f>IF($H36-$J36&lt;0,1,0)+IF($L36-$N36&lt;0,1,0)+IF($P36-$R36&lt;0,1,0)+IF($T36-$V36&lt;0,1,0)+IF($X36-$Z36&lt;0,1,0)</f>
        <v>0</v>
      </c>
      <c r="AF36" s="77"/>
      <c r="AG36" s="78">
        <f>IF($AC36-$AE36&gt;0,1,0)</f>
        <v>1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1:41" ht="14.25" customHeight="1">
      <c r="A37" s="15"/>
      <c r="H37" s="82"/>
      <c r="I37" s="83"/>
      <c r="J37" s="84"/>
      <c r="K37" s="72"/>
      <c r="L37" s="82"/>
      <c r="M37" s="83"/>
      <c r="N37" s="84"/>
      <c r="O37" s="72"/>
      <c r="P37" s="82"/>
      <c r="Q37" s="83"/>
      <c r="R37" s="84"/>
      <c r="S37" s="73"/>
      <c r="T37" s="82"/>
      <c r="U37" s="83"/>
      <c r="V37" s="84"/>
      <c r="W37" s="73"/>
      <c r="X37" s="82"/>
      <c r="Y37" s="83"/>
      <c r="Z37" s="84"/>
      <c r="AA37" s="72"/>
      <c r="AB37" s="72"/>
      <c r="AC37" s="74"/>
      <c r="AD37" s="75"/>
      <c r="AE37" s="76"/>
      <c r="AF37" s="77"/>
      <c r="AG37" s="78"/>
      <c r="AH37" s="68"/>
      <c r="AI37" s="79"/>
      <c r="AJ37" s="80"/>
      <c r="AK37" s="80"/>
      <c r="AL37" s="80"/>
      <c r="AO37" s="18"/>
    </row>
    <row r="38" spans="1:41" ht="14.25" customHeight="1">
      <c r="A38" s="15" t="s">
        <v>20</v>
      </c>
      <c r="C38" s="1" t="str">
        <f>CONCATENATE(E26,"  -  ",E27)</f>
        <v>Alf Orre, KoKu  -  Pekka Salokannel, TuPy</v>
      </c>
      <c r="H38" s="65">
        <v>11</v>
      </c>
      <c r="I38" s="71" t="s">
        <v>27</v>
      </c>
      <c r="J38" s="66">
        <v>6</v>
      </c>
      <c r="K38" s="72"/>
      <c r="L38" s="65">
        <v>11</v>
      </c>
      <c r="M38" s="71" t="s">
        <v>27</v>
      </c>
      <c r="N38" s="66">
        <v>8</v>
      </c>
      <c r="O38" s="72"/>
      <c r="P38" s="65">
        <v>9</v>
      </c>
      <c r="Q38" s="71" t="s">
        <v>27</v>
      </c>
      <c r="R38" s="66">
        <v>11</v>
      </c>
      <c r="S38" s="73"/>
      <c r="T38" s="65">
        <v>3</v>
      </c>
      <c r="U38" s="71" t="s">
        <v>27</v>
      </c>
      <c r="V38" s="66">
        <v>11</v>
      </c>
      <c r="W38" s="73"/>
      <c r="X38" s="65">
        <v>11</v>
      </c>
      <c r="Y38" s="71" t="s">
        <v>27</v>
      </c>
      <c r="Z38" s="66">
        <v>13</v>
      </c>
      <c r="AA38" s="72"/>
      <c r="AB38" s="72"/>
      <c r="AC38" s="74">
        <f>IF($H38-$J38&gt;0,1,0)+IF($L38-$N38&gt;0,1,0)+IF($P38-$R38&gt;0,1,0)+IF($T38-$V38&gt;0,1,0)+IF($X38-$Z38&gt;0,1,0)</f>
        <v>2</v>
      </c>
      <c r="AD38" s="75" t="s">
        <v>27</v>
      </c>
      <c r="AE38" s="76">
        <f>IF($H38-$J38&lt;0,1,0)+IF($L38-$N38&lt;0,1,0)+IF($P38-$R38&lt;0,1,0)+IF($T38-$V38&lt;0,1,0)+IF($X38-$Z38&lt;0,1,0)</f>
        <v>3</v>
      </c>
      <c r="AF38" s="77"/>
      <c r="AG38" s="78">
        <f>IF($AC38-$AE38&gt;0,1,0)</f>
        <v>0</v>
      </c>
      <c r="AH38" s="67" t="s">
        <v>27</v>
      </c>
      <c r="AI38" s="79">
        <f>IF($AC38-$AE38&lt;0,1,0)</f>
        <v>1</v>
      </c>
      <c r="AJ38" s="80"/>
      <c r="AK38" s="80"/>
      <c r="AL38" s="80"/>
      <c r="AN38" s="7"/>
      <c r="AO38" s="18"/>
    </row>
    <row r="39" spans="1:41" ht="14.25" customHeight="1">
      <c r="A39" s="15" t="s">
        <v>21</v>
      </c>
      <c r="C39" s="1" t="str">
        <f>CONCATENATE(E28,"  -  ",E29)</f>
        <v>Seppo Kankaanpää, KoKu  -  </v>
      </c>
      <c r="H39" s="65"/>
      <c r="I39" s="71" t="s">
        <v>27</v>
      </c>
      <c r="J39" s="66"/>
      <c r="K39" s="72"/>
      <c r="L39" s="65"/>
      <c r="M39" s="71" t="s">
        <v>27</v>
      </c>
      <c r="N39" s="66"/>
      <c r="O39" s="72"/>
      <c r="P39" s="65"/>
      <c r="Q39" s="71" t="s">
        <v>27</v>
      </c>
      <c r="R39" s="66"/>
      <c r="S39" s="73"/>
      <c r="T39" s="65"/>
      <c r="U39" s="71" t="s">
        <v>27</v>
      </c>
      <c r="V39" s="66"/>
      <c r="W39" s="73"/>
      <c r="X39" s="65"/>
      <c r="Y39" s="71" t="s">
        <v>27</v>
      </c>
      <c r="Z39" s="66"/>
      <c r="AA39" s="72"/>
      <c r="AB39" s="72"/>
      <c r="AC39" s="85">
        <f>IF($H39-$J39&gt;0,1,0)+IF($L39-$N39&gt;0,1,0)+IF($P39-$R39&gt;0,1,0)+IF($T39-$V39&gt;0,1,0)+IF($X39-$Z39&gt;0,1,0)</f>
        <v>0</v>
      </c>
      <c r="AD39" s="86" t="s">
        <v>27</v>
      </c>
      <c r="AE39" s="87">
        <f>IF($H39-$J39&lt;0,1,0)+IF($L39-$N39&lt;0,1,0)+IF($P39-$R39&lt;0,1,0)+IF($T39-$V39&lt;0,1,0)+IF($X39-$Z39&lt;0,1,0)</f>
        <v>0</v>
      </c>
      <c r="AF39" s="77"/>
      <c r="AG39" s="88">
        <f>IF($AC39-$AE39&gt;0,1,0)</f>
        <v>0</v>
      </c>
      <c r="AH39" s="69" t="s">
        <v>27</v>
      </c>
      <c r="AI39" s="89">
        <f>IF($AC39-$AE39&lt;0,1,0)</f>
        <v>0</v>
      </c>
      <c r="AJ39" s="80"/>
      <c r="AK39" s="80"/>
      <c r="AL39" s="80"/>
      <c r="AN39" s="7"/>
      <c r="AO39" s="18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</sheetData>
  <sheetProtection/>
  <mergeCells count="60">
    <mergeCell ref="Z8:AD8"/>
    <mergeCell ref="AE8:AI8"/>
    <mergeCell ref="Z9:AD9"/>
    <mergeCell ref="AE9:AI9"/>
    <mergeCell ref="F8:J8"/>
    <mergeCell ref="K8:O8"/>
    <mergeCell ref="F9:J9"/>
    <mergeCell ref="K9:O9"/>
    <mergeCell ref="P9:T9"/>
    <mergeCell ref="U9:Y9"/>
    <mergeCell ref="P8:T8"/>
    <mergeCell ref="U8:Y8"/>
    <mergeCell ref="F10:J10"/>
    <mergeCell ref="K10:O10"/>
    <mergeCell ref="P10:T10"/>
    <mergeCell ref="U10:Y10"/>
    <mergeCell ref="Z12:AD12"/>
    <mergeCell ref="AE12:AI12"/>
    <mergeCell ref="F11:J11"/>
    <mergeCell ref="K11:O11"/>
    <mergeCell ref="P11:T11"/>
    <mergeCell ref="U11:Y11"/>
    <mergeCell ref="Z10:AD10"/>
    <mergeCell ref="AE10:AI10"/>
    <mergeCell ref="Z11:AD11"/>
    <mergeCell ref="AE11:AI11"/>
    <mergeCell ref="Z25:AD25"/>
    <mergeCell ref="AE25:AI25"/>
    <mergeCell ref="F12:J12"/>
    <mergeCell ref="K12:O12"/>
    <mergeCell ref="F25:J25"/>
    <mergeCell ref="K25:O25"/>
    <mergeCell ref="P25:T25"/>
    <mergeCell ref="U25:Y25"/>
    <mergeCell ref="P12:T12"/>
    <mergeCell ref="U12:Y12"/>
    <mergeCell ref="F26:J26"/>
    <mergeCell ref="K26:O26"/>
    <mergeCell ref="P26:T26"/>
    <mergeCell ref="U26:Y26"/>
    <mergeCell ref="Z28:AD28"/>
    <mergeCell ref="AE28:AI28"/>
    <mergeCell ref="F27:J27"/>
    <mergeCell ref="K27:O27"/>
    <mergeCell ref="P27:T27"/>
    <mergeCell ref="U27:Y27"/>
    <mergeCell ref="Z26:AD26"/>
    <mergeCell ref="AE26:AI26"/>
    <mergeCell ref="Z27:AD27"/>
    <mergeCell ref="AE27:AI27"/>
    <mergeCell ref="Z29:AD29"/>
    <mergeCell ref="AE29:AI29"/>
    <mergeCell ref="F28:J28"/>
    <mergeCell ref="K28:O28"/>
    <mergeCell ref="F29:J29"/>
    <mergeCell ref="K29:O29"/>
    <mergeCell ref="P29:T29"/>
    <mergeCell ref="U29:Y29"/>
    <mergeCell ref="P28:T28"/>
    <mergeCell ref="U28:Y28"/>
  </mergeCells>
  <printOptions/>
  <pageMargins left="0.75" right="0.75" top="1" bottom="1" header="0.4921259845" footer="0.4921259845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C1:J17"/>
  <sheetViews>
    <sheetView showGridLines="0" zoomScale="75" zoomScaleNormal="75" workbookViewId="0" topLeftCell="A1">
      <selection activeCell="A1" sqref="A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85</v>
      </c>
    </row>
    <row r="2" ht="15" customHeight="1">
      <c r="D2" s="10" t="s">
        <v>59</v>
      </c>
    </row>
    <row r="3" spans="4:10" ht="15" customHeight="1">
      <c r="D3" s="10" t="s">
        <v>89</v>
      </c>
      <c r="G3" s="22" t="s">
        <v>30</v>
      </c>
      <c r="H3" s="3" t="str">
        <f>IF(I12="","",VLOOKUP(I12,D9:F16,3))</f>
        <v>Henrik Roth, HIK</v>
      </c>
      <c r="J3" s="1" t="str">
        <f>IF(I13="","",I13)</f>
        <v>3,7,8</v>
      </c>
    </row>
    <row r="4" spans="4:8" ht="15" customHeight="1">
      <c r="D4" s="9"/>
      <c r="G4" s="22" t="s">
        <v>31</v>
      </c>
      <c r="H4" s="1" t="str">
        <f>IF(I12="","",IF(H10=I12,VLOOKUP(H14,D9:F16,3),VLOOKUP(H10,D9:F16,3)))</f>
        <v>Alf Orre, KoKu</v>
      </c>
    </row>
    <row r="5" spans="4:8" ht="15" customHeight="1">
      <c r="D5" s="9"/>
      <c r="G5" s="22" t="s">
        <v>32</v>
      </c>
      <c r="H5" s="1" t="str">
        <f>IF(H10="","",IF(G9=H10,VLOOKUP(G11,$D$9:$F$16,3),VLOOKUP(G9,$D$9:$F$16,3)))</f>
        <v>Bo-Eric Herrgård, KoKu</v>
      </c>
    </row>
    <row r="6" spans="4:8" ht="15" customHeight="1">
      <c r="D6" s="9"/>
      <c r="G6" s="22" t="s">
        <v>32</v>
      </c>
      <c r="H6" s="1" t="str">
        <f>IF(H14="","",IF(G13=H14,VLOOKUP(G15,$D$9:$F$16,3),VLOOKUP(G13,$D$9:$F$16,3)))</f>
        <v>Pekka Salokannel, TuPy</v>
      </c>
    </row>
    <row r="8" spans="4:6" ht="15" customHeight="1">
      <c r="D8" s="2"/>
      <c r="E8" s="2"/>
      <c r="F8" s="2"/>
    </row>
    <row r="9" spans="3:10" ht="14.25" customHeight="1">
      <c r="C9" s="20">
        <v>6</v>
      </c>
      <c r="D9" s="49">
        <v>1</v>
      </c>
      <c r="E9" s="44" t="s">
        <v>147</v>
      </c>
      <c r="F9" s="5" t="str">
        <f>IF(C9=0,"",INDEX(Nimet!$A$2:$D$251,C9,4))</f>
        <v>Juhani Ala-Hukkala, KoKu</v>
      </c>
      <c r="G9" s="40">
        <v>2</v>
      </c>
      <c r="H9" s="23"/>
      <c r="I9" s="23"/>
      <c r="J9" s="6"/>
    </row>
    <row r="10" spans="3:10" ht="14.25" customHeight="1">
      <c r="C10" s="20">
        <v>13</v>
      </c>
      <c r="D10" s="50">
        <v>2</v>
      </c>
      <c r="E10" s="45" t="s">
        <v>148</v>
      </c>
      <c r="F10" s="4" t="str">
        <f>IF(C10=0,"",INDEX(Nimet!$A$2:$D$251,C10,4))</f>
        <v>Alf Orre, KoKu</v>
      </c>
      <c r="G10" s="32" t="s">
        <v>155</v>
      </c>
      <c r="H10" s="41">
        <v>2</v>
      </c>
      <c r="I10" s="23"/>
      <c r="J10" s="6"/>
    </row>
    <row r="11" spans="3:10" ht="14.25" customHeight="1">
      <c r="C11" s="20">
        <v>15</v>
      </c>
      <c r="D11" s="49">
        <v>3</v>
      </c>
      <c r="E11" s="44" t="s">
        <v>149</v>
      </c>
      <c r="F11" s="5" t="str">
        <f>IF(C11=0,"",INDEX(Nimet!$A$2:$D$251,C11,4))</f>
        <v>Pekka Övermark, KoKu</v>
      </c>
      <c r="G11" s="43">
        <v>4</v>
      </c>
      <c r="H11" s="34" t="s">
        <v>159</v>
      </c>
      <c r="I11" s="23"/>
      <c r="J11" s="6"/>
    </row>
    <row r="12" spans="3:10" ht="14.25" customHeight="1">
      <c r="C12" s="20">
        <v>10</v>
      </c>
      <c r="D12" s="50">
        <v>4</v>
      </c>
      <c r="E12" s="45" t="s">
        <v>150</v>
      </c>
      <c r="F12" s="4" t="str">
        <f>IF(C12=0,"",INDEX(Nimet!$A$2:$D$251,C12,4))</f>
        <v>Bo-Eric Herrgård, KoKu</v>
      </c>
      <c r="G12" s="33" t="s">
        <v>156</v>
      </c>
      <c r="H12" s="25"/>
      <c r="I12" s="41">
        <v>8</v>
      </c>
      <c r="J12" s="6"/>
    </row>
    <row r="13" spans="3:10" ht="14.25" customHeight="1">
      <c r="C13" s="20">
        <v>34</v>
      </c>
      <c r="D13" s="49">
        <v>5</v>
      </c>
      <c r="E13" s="44" t="s">
        <v>151</v>
      </c>
      <c r="F13" s="5" t="str">
        <f>IF(C13=0,"",INDEX(Nimet!$A$2:$D$251,C13,4))</f>
        <v>Pekka Salokannel, TuPy</v>
      </c>
      <c r="G13" s="40">
        <v>5</v>
      </c>
      <c r="H13" s="25"/>
      <c r="I13" s="35" t="s">
        <v>161</v>
      </c>
      <c r="J13" s="6"/>
    </row>
    <row r="14" spans="3:10" ht="14.25" customHeight="1">
      <c r="C14" s="20">
        <v>8</v>
      </c>
      <c r="D14" s="50">
        <v>6</v>
      </c>
      <c r="E14" s="45" t="s">
        <v>152</v>
      </c>
      <c r="F14" s="4" t="str">
        <f>IF(C14=0,"",INDEX(Nimet!$A$2:$D$251,C14,4))</f>
        <v>Bertel Blomkvist, KoKu</v>
      </c>
      <c r="G14" s="32" t="s">
        <v>157</v>
      </c>
      <c r="H14" s="42">
        <v>8</v>
      </c>
      <c r="I14" s="23"/>
      <c r="J14" s="6"/>
    </row>
    <row r="15" spans="3:10" ht="14.25" customHeight="1">
      <c r="C15" s="20">
        <v>2</v>
      </c>
      <c r="D15" s="49">
        <v>7</v>
      </c>
      <c r="E15" s="44" t="s">
        <v>153</v>
      </c>
      <c r="F15" s="5" t="str">
        <f>IF(C15=0,"",INDEX(Nimet!$A$2:$D$251,C15,4))</f>
        <v>Ove Stenfors, HIK</v>
      </c>
      <c r="G15" s="43">
        <v>8</v>
      </c>
      <c r="H15" s="33" t="s">
        <v>160</v>
      </c>
      <c r="I15" s="23"/>
      <c r="J15" s="6"/>
    </row>
    <row r="16" spans="3:10" ht="14.25" customHeight="1">
      <c r="C16" s="20">
        <v>1</v>
      </c>
      <c r="D16" s="50">
        <v>8</v>
      </c>
      <c r="E16" s="45" t="s">
        <v>154</v>
      </c>
      <c r="F16" s="4" t="str">
        <f>IF(C16=0,"",INDEX(Nimet!$A$2:$D$251,C16,4))</f>
        <v>Henrik Roth, HIK</v>
      </c>
      <c r="G16" s="33" t="s">
        <v>158</v>
      </c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O45"/>
  <sheetViews>
    <sheetView showGridLines="0" zoomScale="75" zoomScaleNormal="75" workbookViewId="0" topLeftCell="B1">
      <selection activeCell="B15" sqref="B15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85</v>
      </c>
      <c r="AE1" s="19" t="s">
        <v>28</v>
      </c>
      <c r="AF1" s="19"/>
      <c r="AG1" s="19"/>
      <c r="AH1" s="19"/>
      <c r="AI1" s="19"/>
    </row>
    <row r="2" spans="3:38" ht="18">
      <c r="C2" s="10" t="s">
        <v>59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10" t="s">
        <v>90</v>
      </c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20">
        <v>1</v>
      </c>
      <c r="G9" s="121"/>
      <c r="H9" s="121"/>
      <c r="I9" s="121"/>
      <c r="J9" s="122"/>
      <c r="K9" s="120">
        <v>2</v>
      </c>
      <c r="L9" s="123"/>
      <c r="M9" s="123"/>
      <c r="N9" s="123"/>
      <c r="O9" s="124"/>
      <c r="P9" s="120">
        <v>3</v>
      </c>
      <c r="Q9" s="123"/>
      <c r="R9" s="123"/>
      <c r="S9" s="123"/>
      <c r="T9" s="124"/>
      <c r="U9" s="120">
        <v>4</v>
      </c>
      <c r="V9" s="123"/>
      <c r="W9" s="123"/>
      <c r="X9" s="123"/>
      <c r="Y9" s="124"/>
      <c r="Z9" s="120">
        <v>5</v>
      </c>
      <c r="AA9" s="123"/>
      <c r="AB9" s="123"/>
      <c r="AC9" s="123"/>
      <c r="AD9" s="124"/>
      <c r="AE9" s="120">
        <v>6</v>
      </c>
      <c r="AF9" s="123"/>
      <c r="AG9" s="123"/>
      <c r="AH9" s="123"/>
      <c r="AI9" s="124"/>
      <c r="AJ9" s="29" t="s">
        <v>0</v>
      </c>
      <c r="AK9" s="29" t="s">
        <v>1</v>
      </c>
      <c r="AL9" s="29" t="s">
        <v>2</v>
      </c>
    </row>
    <row r="10" spans="2:38" ht="14.25" customHeight="1">
      <c r="B10" s="20">
        <v>21</v>
      </c>
      <c r="C10" s="30">
        <v>1</v>
      </c>
      <c r="D10" s="36">
        <v>13</v>
      </c>
      <c r="E10" s="14" t="str">
        <f>IF(B10=0,"",INDEX(Nimet!$A$2:$D$251,B10,4))</f>
        <v>Pekka Ågren, OPT-86</v>
      </c>
      <c r="F10" s="128"/>
      <c r="G10" s="129"/>
      <c r="H10" s="129"/>
      <c r="I10" s="129"/>
      <c r="J10" s="130"/>
      <c r="K10" s="125" t="str">
        <f>CONCATENATE(AC34,"-",AE34)</f>
        <v>3-0</v>
      </c>
      <c r="L10" s="126"/>
      <c r="M10" s="126"/>
      <c r="N10" s="126"/>
      <c r="O10" s="127"/>
      <c r="P10" s="125" t="str">
        <f>CONCATENATE(AC26,"-",AE26)</f>
        <v>3-0</v>
      </c>
      <c r="Q10" s="126"/>
      <c r="R10" s="126"/>
      <c r="S10" s="126"/>
      <c r="T10" s="127"/>
      <c r="U10" s="125" t="str">
        <f>CONCATENATE(AC22,"-",AE22)</f>
        <v>3-0</v>
      </c>
      <c r="V10" s="126"/>
      <c r="W10" s="126"/>
      <c r="X10" s="126"/>
      <c r="Y10" s="127"/>
      <c r="Z10" s="125" t="str">
        <f>CONCATENATE(AC18,"-",AE18)</f>
        <v>3-0</v>
      </c>
      <c r="AA10" s="126"/>
      <c r="AB10" s="126"/>
      <c r="AC10" s="126"/>
      <c r="AD10" s="127"/>
      <c r="AE10" s="125" t="str">
        <f>CONCATENATE(AC30,"-",AE30)</f>
        <v>0-0</v>
      </c>
      <c r="AF10" s="126"/>
      <c r="AG10" s="126"/>
      <c r="AH10" s="126"/>
      <c r="AI10" s="127"/>
      <c r="AJ10" s="29" t="str">
        <f>CONCATENATE(AG18+AG22+AG26+AG30+AG34,"-",AI18+AI22+AI26+AI30+AI34)</f>
        <v>4-0</v>
      </c>
      <c r="AK10" s="29" t="str">
        <f>CONCATENATE(AC18+AC22+AC26+AC30+AC34,"-",AE18+AE22+AE26+AE30+AE34)</f>
        <v>12-0</v>
      </c>
      <c r="AL10" s="70" t="s">
        <v>30</v>
      </c>
    </row>
    <row r="11" spans="2:38" ht="14.25" customHeight="1">
      <c r="B11" s="20">
        <v>18</v>
      </c>
      <c r="C11" s="30">
        <v>2</v>
      </c>
      <c r="D11" s="36"/>
      <c r="E11" s="14" t="str">
        <f>IF(B11=0,"",INDEX(Nimet!$A$2:$D$251,B11,4))</f>
        <v>Pertti Hella, KuPTS</v>
      </c>
      <c r="F11" s="125" t="str">
        <f>CONCATENATE(AE34,"-",AC34)</f>
        <v>0-3</v>
      </c>
      <c r="G11" s="126"/>
      <c r="H11" s="126"/>
      <c r="I11" s="126"/>
      <c r="J11" s="127"/>
      <c r="K11" s="128"/>
      <c r="L11" s="129"/>
      <c r="M11" s="129"/>
      <c r="N11" s="129"/>
      <c r="O11" s="130"/>
      <c r="P11" s="125" t="str">
        <f>CONCATENATE(AC31,"-",AE31)</f>
        <v>3-0</v>
      </c>
      <c r="Q11" s="126"/>
      <c r="R11" s="126"/>
      <c r="S11" s="126"/>
      <c r="T11" s="127"/>
      <c r="U11" s="125" t="str">
        <f>CONCATENATE(AC19,"-",AE19)</f>
        <v>3-1</v>
      </c>
      <c r="V11" s="126"/>
      <c r="W11" s="126"/>
      <c r="X11" s="126"/>
      <c r="Y11" s="127"/>
      <c r="Z11" s="125" t="str">
        <f>CONCATENATE(AC27,"-",AE27)</f>
        <v>3-0</v>
      </c>
      <c r="AA11" s="126"/>
      <c r="AB11" s="126"/>
      <c r="AC11" s="126"/>
      <c r="AD11" s="127"/>
      <c r="AE11" s="125" t="str">
        <f>CONCATENATE(AC23,"-",AE23)</f>
        <v>0-0</v>
      </c>
      <c r="AF11" s="121"/>
      <c r="AG11" s="121"/>
      <c r="AH11" s="121"/>
      <c r="AI11" s="122"/>
      <c r="AJ11" s="11" t="str">
        <f>CONCATENATE(AG19+AG23+AG27+AG31+AI34,"-",AI19+AI23+AI27+AI31+AG34)</f>
        <v>3-1</v>
      </c>
      <c r="AK11" s="29" t="str">
        <f>CONCATENATE(AC19+AC23+AC27+AC31+AE34,"-",AE19+AE23+AE27+AE31+AC34)</f>
        <v>9-4</v>
      </c>
      <c r="AL11" s="70" t="s">
        <v>31</v>
      </c>
    </row>
    <row r="12" spans="2:38" ht="14.25" customHeight="1">
      <c r="B12" s="20">
        <v>31</v>
      </c>
      <c r="C12" s="30">
        <v>3</v>
      </c>
      <c r="D12" s="36"/>
      <c r="E12" s="14" t="str">
        <f>IF(B12=0,"",INDEX(Nimet!$A$2:$D$251,B12,4))</f>
        <v>Juhani Suvanto, SeSi</v>
      </c>
      <c r="F12" s="125" t="str">
        <f>CONCATENATE(AE26,"-",AC26)</f>
        <v>0-3</v>
      </c>
      <c r="G12" s="126"/>
      <c r="H12" s="126"/>
      <c r="I12" s="126"/>
      <c r="J12" s="127"/>
      <c r="K12" s="125" t="str">
        <f>CONCATENATE(AE31,"-",AC31)</f>
        <v>0-3</v>
      </c>
      <c r="L12" s="126"/>
      <c r="M12" s="126"/>
      <c r="N12" s="126"/>
      <c r="O12" s="127"/>
      <c r="P12" s="128"/>
      <c r="Q12" s="129"/>
      <c r="R12" s="129"/>
      <c r="S12" s="129"/>
      <c r="T12" s="130"/>
      <c r="U12" s="125" t="str">
        <f>CONCATENATE(AC35,"-",AE35)</f>
        <v>3-0</v>
      </c>
      <c r="V12" s="126"/>
      <c r="W12" s="126"/>
      <c r="X12" s="126"/>
      <c r="Y12" s="127"/>
      <c r="Z12" s="125" t="str">
        <f>CONCATENATE(AC24,"-",AE24)</f>
        <v>0-3</v>
      </c>
      <c r="AA12" s="126"/>
      <c r="AB12" s="126"/>
      <c r="AC12" s="126"/>
      <c r="AD12" s="127"/>
      <c r="AE12" s="125" t="str">
        <f>CONCATENATE(AC20,"-",AE20)</f>
        <v>0-0</v>
      </c>
      <c r="AF12" s="126"/>
      <c r="AG12" s="126"/>
      <c r="AH12" s="126"/>
      <c r="AI12" s="127"/>
      <c r="AJ12" s="29" t="str">
        <f>CONCATENATE(AG20+AG24+AI26+AI31+AG35,"-",AI20+AI24+AG26+AG31+AI35)</f>
        <v>1-3</v>
      </c>
      <c r="AK12" s="29" t="str">
        <f>CONCATENATE(AC20+AC24+AE26+AE31+AC35,"-",AE20+AE24+AC26+AC31+AE35)</f>
        <v>3-9</v>
      </c>
      <c r="AL12" s="70" t="s">
        <v>142</v>
      </c>
    </row>
    <row r="13" spans="2:38" ht="14.25" customHeight="1">
      <c r="B13" s="20">
        <v>25</v>
      </c>
      <c r="C13" s="30">
        <v>4</v>
      </c>
      <c r="D13" s="36"/>
      <c r="E13" s="14" t="str">
        <f>IF(B13=0,"",INDEX(Nimet!$A$2:$D$251,B13,4))</f>
        <v>Jukka Kalliokoski, SeSi</v>
      </c>
      <c r="F13" s="125" t="str">
        <f>CONCATENATE(AE22,"-",AC22)</f>
        <v>0-3</v>
      </c>
      <c r="G13" s="126"/>
      <c r="H13" s="126"/>
      <c r="I13" s="126"/>
      <c r="J13" s="127"/>
      <c r="K13" s="125" t="str">
        <f>CONCATENATE(AE19,"-",AC19)</f>
        <v>1-3</v>
      </c>
      <c r="L13" s="126"/>
      <c r="M13" s="126"/>
      <c r="N13" s="126"/>
      <c r="O13" s="127"/>
      <c r="P13" s="125" t="str">
        <f>CONCATENATE(AE35,"-",AC35)</f>
        <v>0-3</v>
      </c>
      <c r="Q13" s="126"/>
      <c r="R13" s="126"/>
      <c r="S13" s="126"/>
      <c r="T13" s="127"/>
      <c r="U13" s="128"/>
      <c r="V13" s="129"/>
      <c r="W13" s="129"/>
      <c r="X13" s="129"/>
      <c r="Y13" s="130"/>
      <c r="Z13" s="125" t="str">
        <f>CONCATENATE(AC32,"-",AE32)</f>
        <v>3-1</v>
      </c>
      <c r="AA13" s="126"/>
      <c r="AB13" s="126"/>
      <c r="AC13" s="126"/>
      <c r="AD13" s="127"/>
      <c r="AE13" s="125" t="str">
        <f>CONCATENATE(AC28,"-",AE28)</f>
        <v>0-0</v>
      </c>
      <c r="AF13" s="126"/>
      <c r="AG13" s="126"/>
      <c r="AH13" s="126"/>
      <c r="AI13" s="127"/>
      <c r="AJ13" s="29" t="str">
        <f>CONCATENATE(AI19+AI22+AG28+AG32+AI35,"-",AG19+AG22+AI28+AI32+AG35)</f>
        <v>1-3</v>
      </c>
      <c r="AK13" s="29" t="str">
        <f>CONCATENATE(AE19+AE22+AC28+AC32+AE35,"-",AC19+AC22+AE28+AE32+AC35)</f>
        <v>4-10</v>
      </c>
      <c r="AL13" s="70" t="s">
        <v>143</v>
      </c>
    </row>
    <row r="14" spans="2:38" ht="14.25" customHeight="1">
      <c r="B14" s="20">
        <v>7</v>
      </c>
      <c r="C14" s="30">
        <v>5</v>
      </c>
      <c r="D14" s="36"/>
      <c r="E14" s="14" t="str">
        <f>IF(B14=0,"",INDEX(Nimet!$A$2:$D$251,B14,4))</f>
        <v>Tommy Alén, KoKu</v>
      </c>
      <c r="F14" s="125" t="str">
        <f>CONCATENATE(AE18,"-",AC18)</f>
        <v>0-3</v>
      </c>
      <c r="G14" s="126"/>
      <c r="H14" s="126"/>
      <c r="I14" s="126"/>
      <c r="J14" s="127"/>
      <c r="K14" s="125" t="str">
        <f>CONCATENATE(AE27,"-",AC27)</f>
        <v>0-3</v>
      </c>
      <c r="L14" s="126"/>
      <c r="M14" s="126"/>
      <c r="N14" s="126"/>
      <c r="O14" s="127"/>
      <c r="P14" s="125" t="str">
        <f>CONCATENATE(AE24,"-",AC24)</f>
        <v>3-0</v>
      </c>
      <c r="Q14" s="126"/>
      <c r="R14" s="126"/>
      <c r="S14" s="126"/>
      <c r="T14" s="127"/>
      <c r="U14" s="125" t="str">
        <f>CONCATENATE(AE32,"-",AC32)</f>
        <v>1-3</v>
      </c>
      <c r="V14" s="126"/>
      <c r="W14" s="126"/>
      <c r="X14" s="126"/>
      <c r="Y14" s="127"/>
      <c r="Z14" s="128"/>
      <c r="AA14" s="129"/>
      <c r="AB14" s="129"/>
      <c r="AC14" s="129"/>
      <c r="AD14" s="130"/>
      <c r="AE14" s="125" t="str">
        <f>CONCATENATE(AC36,"-",AE36)</f>
        <v>0-0</v>
      </c>
      <c r="AF14" s="126"/>
      <c r="AG14" s="126"/>
      <c r="AH14" s="126"/>
      <c r="AI14" s="127"/>
      <c r="AJ14" s="29" t="str">
        <f>CONCATENATE(AI18+AI24+AI27+AI32+AG36,"-",AG18+AG24+AG27+AG32+AI36)</f>
        <v>1-3</v>
      </c>
      <c r="AK14" s="29" t="str">
        <f>CONCATENATE(AE18+AE24+AE27+AE32+AC36,"-",AC18+AC24+AC27+AC32+AE36)</f>
        <v>4-9</v>
      </c>
      <c r="AL14" s="70" t="s">
        <v>32</v>
      </c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25" t="str">
        <f>CONCATENATE(AE30,"-",AC30)</f>
        <v>0-0</v>
      </c>
      <c r="G15" s="126"/>
      <c r="H15" s="126"/>
      <c r="I15" s="126"/>
      <c r="J15" s="127"/>
      <c r="K15" s="125" t="str">
        <f>CONCATENATE(AE23,"-",AC23)</f>
        <v>0-0</v>
      </c>
      <c r="L15" s="126"/>
      <c r="M15" s="126"/>
      <c r="N15" s="126"/>
      <c r="O15" s="127"/>
      <c r="P15" s="125" t="str">
        <f>CONCATENATE(AE20,"-",AC20)</f>
        <v>0-0</v>
      </c>
      <c r="Q15" s="126"/>
      <c r="R15" s="126"/>
      <c r="S15" s="126"/>
      <c r="T15" s="127"/>
      <c r="U15" s="125" t="str">
        <f>CONCATENATE(AE28,"-",AC28)</f>
        <v>0-0</v>
      </c>
      <c r="V15" s="126"/>
      <c r="W15" s="126"/>
      <c r="X15" s="126"/>
      <c r="Y15" s="127"/>
      <c r="Z15" s="125" t="str">
        <f>CONCATENATE(AE36,"-",AC36)</f>
        <v>0-0</v>
      </c>
      <c r="AA15" s="126"/>
      <c r="AB15" s="126"/>
      <c r="AC15" s="126"/>
      <c r="AD15" s="127"/>
      <c r="AE15" s="128"/>
      <c r="AF15" s="129"/>
      <c r="AG15" s="129"/>
      <c r="AH15" s="129"/>
      <c r="AI15" s="130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Pekka Ågren, OPT-86  -  Tommy Alén, KoKu</v>
      </c>
      <c r="E18" s="80"/>
      <c r="F18" s="80"/>
      <c r="G18" s="80"/>
      <c r="H18" s="93">
        <v>11</v>
      </c>
      <c r="I18" s="81" t="s">
        <v>27</v>
      </c>
      <c r="J18" s="94">
        <v>7</v>
      </c>
      <c r="K18" s="72"/>
      <c r="L18" s="65">
        <v>11</v>
      </c>
      <c r="M18" s="71" t="s">
        <v>27</v>
      </c>
      <c r="N18" s="66">
        <v>7</v>
      </c>
      <c r="O18" s="72"/>
      <c r="P18" s="65">
        <v>11</v>
      </c>
      <c r="Q18" s="71" t="s">
        <v>27</v>
      </c>
      <c r="R18" s="66">
        <v>3</v>
      </c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3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1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Pertti Hella, KuPTS  -  Jukka Kalliokoski, SeSi</v>
      </c>
      <c r="E19" s="80"/>
      <c r="F19" s="80"/>
      <c r="G19" s="80"/>
      <c r="H19" s="93">
        <v>12</v>
      </c>
      <c r="I19" s="81" t="s">
        <v>27</v>
      </c>
      <c r="J19" s="94">
        <v>10</v>
      </c>
      <c r="K19" s="72"/>
      <c r="L19" s="65">
        <v>10</v>
      </c>
      <c r="M19" s="71" t="s">
        <v>27</v>
      </c>
      <c r="N19" s="66">
        <v>12</v>
      </c>
      <c r="O19" s="72"/>
      <c r="P19" s="65">
        <v>11</v>
      </c>
      <c r="Q19" s="71" t="s">
        <v>27</v>
      </c>
      <c r="R19" s="66">
        <v>5</v>
      </c>
      <c r="S19" s="73"/>
      <c r="T19" s="65">
        <v>11</v>
      </c>
      <c r="U19" s="71" t="s">
        <v>27</v>
      </c>
      <c r="V19" s="66">
        <v>6</v>
      </c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3</v>
      </c>
      <c r="AD19" s="75" t="s">
        <v>27</v>
      </c>
      <c r="AE19" s="76">
        <f>IF($H19-$J19&lt;0,1,0)+IF($L19-$N19&lt;0,1,0)+IF($P19-$R19&lt;0,1,0)+IF($T19-$V19&lt;0,1,0)+IF($X19-$Z19&lt;0,1,0)</f>
        <v>1</v>
      </c>
      <c r="AF19" s="77"/>
      <c r="AG19" s="78">
        <f>IF($AC19-$AE19&gt;0,1,0)</f>
        <v>1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Juhani Suvanto, SeSi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Pekka Ågren, OPT-86  -  Jukka Kalliokoski, SeSi</v>
      </c>
      <c r="E22" s="80"/>
      <c r="F22" s="80"/>
      <c r="G22" s="80"/>
      <c r="H22" s="65">
        <v>11</v>
      </c>
      <c r="I22" s="71" t="s">
        <v>27</v>
      </c>
      <c r="J22" s="66">
        <v>5</v>
      </c>
      <c r="K22" s="72"/>
      <c r="L22" s="65">
        <v>11</v>
      </c>
      <c r="M22" s="71" t="s">
        <v>27</v>
      </c>
      <c r="N22" s="66">
        <v>4</v>
      </c>
      <c r="O22" s="72"/>
      <c r="P22" s="65">
        <v>11</v>
      </c>
      <c r="Q22" s="71" t="s">
        <v>27</v>
      </c>
      <c r="R22" s="66">
        <v>5</v>
      </c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3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1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Pertti Hella, KuPTS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Juhani Suvanto, SeSi  -  Tommy Alén, KoKu</v>
      </c>
      <c r="E24" s="80"/>
      <c r="F24" s="80"/>
      <c r="G24" s="80"/>
      <c r="H24" s="65">
        <v>7</v>
      </c>
      <c r="I24" s="71" t="s">
        <v>27</v>
      </c>
      <c r="J24" s="66">
        <v>11</v>
      </c>
      <c r="K24" s="72"/>
      <c r="L24" s="65">
        <v>4</v>
      </c>
      <c r="M24" s="71" t="s">
        <v>27</v>
      </c>
      <c r="N24" s="66">
        <v>11</v>
      </c>
      <c r="O24" s="72"/>
      <c r="P24" s="65">
        <v>3</v>
      </c>
      <c r="Q24" s="71" t="s">
        <v>27</v>
      </c>
      <c r="R24" s="66">
        <v>11</v>
      </c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3</v>
      </c>
      <c r="AF24" s="77"/>
      <c r="AG24" s="78">
        <f>IF($AC24-$AE24&gt;0,1,0)</f>
        <v>0</v>
      </c>
      <c r="AH24" s="67" t="s">
        <v>27</v>
      </c>
      <c r="AI24" s="79">
        <f>IF($AC24-$AE24&lt;0,1,0)</f>
        <v>1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Pekka Ågren, OPT-86  -  Juhani Suvanto, SeSi</v>
      </c>
      <c r="E26" s="80"/>
      <c r="F26" s="80"/>
      <c r="G26" s="80"/>
      <c r="H26" s="65">
        <v>11</v>
      </c>
      <c r="I26" s="71" t="s">
        <v>27</v>
      </c>
      <c r="J26" s="66">
        <v>1</v>
      </c>
      <c r="K26" s="72"/>
      <c r="L26" s="65">
        <v>11</v>
      </c>
      <c r="M26" s="71" t="s">
        <v>27</v>
      </c>
      <c r="N26" s="66">
        <v>4</v>
      </c>
      <c r="O26" s="72"/>
      <c r="P26" s="65">
        <v>11</v>
      </c>
      <c r="Q26" s="71" t="s">
        <v>27</v>
      </c>
      <c r="R26" s="66">
        <v>0</v>
      </c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3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1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Pertti Hella, KuPTS  -  Tommy Alén, KoKu</v>
      </c>
      <c r="E27" s="80"/>
      <c r="F27" s="80"/>
      <c r="G27" s="80"/>
      <c r="H27" s="65">
        <v>11</v>
      </c>
      <c r="I27" s="71" t="s">
        <v>27</v>
      </c>
      <c r="J27" s="66">
        <v>7</v>
      </c>
      <c r="K27" s="72"/>
      <c r="L27" s="65">
        <v>11</v>
      </c>
      <c r="M27" s="71" t="s">
        <v>27</v>
      </c>
      <c r="N27" s="66">
        <v>3</v>
      </c>
      <c r="O27" s="72"/>
      <c r="P27" s="65">
        <v>11</v>
      </c>
      <c r="Q27" s="71" t="s">
        <v>27</v>
      </c>
      <c r="R27" s="66">
        <v>9</v>
      </c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3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1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Jukka Kalliokoski, SeSi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Pekka Ågren, OPT-86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Pertti Hella, KuPTS  -  Juhani Suvanto, SeSi</v>
      </c>
      <c r="E31" s="80"/>
      <c r="F31" s="80"/>
      <c r="G31" s="80"/>
      <c r="H31" s="65">
        <v>11</v>
      </c>
      <c r="I31" s="71" t="s">
        <v>27</v>
      </c>
      <c r="J31" s="66">
        <v>6</v>
      </c>
      <c r="K31" s="72"/>
      <c r="L31" s="65">
        <v>11</v>
      </c>
      <c r="M31" s="71" t="s">
        <v>27</v>
      </c>
      <c r="N31" s="66">
        <v>4</v>
      </c>
      <c r="O31" s="72"/>
      <c r="P31" s="65">
        <v>11</v>
      </c>
      <c r="Q31" s="71" t="s">
        <v>27</v>
      </c>
      <c r="R31" s="66">
        <v>7</v>
      </c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3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1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Jukka Kalliokoski, SeSi  -  Tommy Alén, KoKu</v>
      </c>
      <c r="E32" s="80"/>
      <c r="F32" s="80"/>
      <c r="G32" s="80"/>
      <c r="H32" s="65">
        <v>11</v>
      </c>
      <c r="I32" s="71" t="s">
        <v>27</v>
      </c>
      <c r="J32" s="66">
        <v>5</v>
      </c>
      <c r="K32" s="72"/>
      <c r="L32" s="65">
        <v>11</v>
      </c>
      <c r="M32" s="71" t="s">
        <v>27</v>
      </c>
      <c r="N32" s="66">
        <v>5</v>
      </c>
      <c r="O32" s="72"/>
      <c r="P32" s="65">
        <v>8</v>
      </c>
      <c r="Q32" s="71" t="s">
        <v>27</v>
      </c>
      <c r="R32" s="66">
        <v>11</v>
      </c>
      <c r="S32" s="73"/>
      <c r="T32" s="65">
        <v>11</v>
      </c>
      <c r="U32" s="71" t="s">
        <v>27</v>
      </c>
      <c r="V32" s="66">
        <v>7</v>
      </c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3</v>
      </c>
      <c r="AD32" s="75" t="s">
        <v>27</v>
      </c>
      <c r="AE32" s="76">
        <f>IF($H32-$J32&lt;0,1,0)+IF($L32-$N32&lt;0,1,0)+IF($P32-$R32&lt;0,1,0)+IF($T32-$V32&lt;0,1,0)+IF($X32-$Z32&lt;0,1,0)</f>
        <v>1</v>
      </c>
      <c r="AF32" s="77"/>
      <c r="AG32" s="78">
        <f>IF($AC32-$AE32&gt;0,1,0)</f>
        <v>1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Pekka Ågren, OPT-86  -  Pertti Hella, KuPTS</v>
      </c>
      <c r="E34" s="80"/>
      <c r="F34" s="80"/>
      <c r="G34" s="80"/>
      <c r="H34" s="65">
        <v>11</v>
      </c>
      <c r="I34" s="71" t="s">
        <v>27</v>
      </c>
      <c r="J34" s="66">
        <v>6</v>
      </c>
      <c r="K34" s="72"/>
      <c r="L34" s="65">
        <v>11</v>
      </c>
      <c r="M34" s="71" t="s">
        <v>27</v>
      </c>
      <c r="N34" s="66">
        <v>6</v>
      </c>
      <c r="O34" s="72"/>
      <c r="P34" s="65">
        <v>11</v>
      </c>
      <c r="Q34" s="71" t="s">
        <v>27</v>
      </c>
      <c r="R34" s="66">
        <v>9</v>
      </c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3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1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Juhani Suvanto, SeSi  -  Jukka Kalliokoski, SeSi</v>
      </c>
      <c r="E35" s="80"/>
      <c r="F35" s="80"/>
      <c r="G35" s="80"/>
      <c r="H35" s="65">
        <v>11</v>
      </c>
      <c r="I35" s="71" t="s">
        <v>27</v>
      </c>
      <c r="J35" s="66">
        <v>8</v>
      </c>
      <c r="K35" s="72"/>
      <c r="L35" s="65">
        <v>11</v>
      </c>
      <c r="M35" s="71" t="s">
        <v>27</v>
      </c>
      <c r="N35" s="66">
        <v>7</v>
      </c>
      <c r="O35" s="72"/>
      <c r="P35" s="65">
        <v>11</v>
      </c>
      <c r="Q35" s="71" t="s">
        <v>27</v>
      </c>
      <c r="R35" s="66">
        <v>6</v>
      </c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3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1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Tommy Alén, KoKu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mergeCells count="42">
    <mergeCell ref="AE13:AI13"/>
    <mergeCell ref="AE14:AI14"/>
    <mergeCell ref="AE15:AI15"/>
    <mergeCell ref="AE9:AI9"/>
    <mergeCell ref="AE10:AI10"/>
    <mergeCell ref="AE11:AI11"/>
    <mergeCell ref="AE12:AI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Z9:AD9"/>
    <mergeCell ref="Z10:AD10"/>
    <mergeCell ref="Z11:AD11"/>
    <mergeCell ref="Z12:AD12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U9:Y9"/>
    <mergeCell ref="U10:Y10"/>
    <mergeCell ref="U11:Y11"/>
    <mergeCell ref="P11:T11"/>
    <mergeCell ref="P10:T10"/>
    <mergeCell ref="P9:T9"/>
    <mergeCell ref="U14:Y14"/>
    <mergeCell ref="U15:Y15"/>
    <mergeCell ref="P13:T13"/>
    <mergeCell ref="P12:T12"/>
    <mergeCell ref="U12:Y12"/>
    <mergeCell ref="U13:Y13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O45"/>
  <sheetViews>
    <sheetView showGridLines="0" zoomScale="75" zoomScaleNormal="75" workbookViewId="0" topLeftCell="B1">
      <selection activeCell="AL14" sqref="AL14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85</v>
      </c>
      <c r="AE1" s="19" t="s">
        <v>28</v>
      </c>
      <c r="AF1" s="19"/>
      <c r="AG1" s="19"/>
      <c r="AH1" s="19"/>
      <c r="AI1" s="19"/>
    </row>
    <row r="2" spans="3:38" ht="18">
      <c r="C2" s="10" t="s">
        <v>59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10" t="s">
        <v>90</v>
      </c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56</v>
      </c>
      <c r="D8" s="31"/>
      <c r="E8" s="31"/>
    </row>
    <row r="9" spans="3:38" ht="14.25" customHeight="1">
      <c r="C9" s="12"/>
      <c r="D9" s="13"/>
      <c r="E9" s="14"/>
      <c r="F9" s="120">
        <v>1</v>
      </c>
      <c r="G9" s="121"/>
      <c r="H9" s="121"/>
      <c r="I9" s="121"/>
      <c r="J9" s="122"/>
      <c r="K9" s="120">
        <v>2</v>
      </c>
      <c r="L9" s="123"/>
      <c r="M9" s="123"/>
      <c r="N9" s="123"/>
      <c r="O9" s="124"/>
      <c r="P9" s="120">
        <v>3</v>
      </c>
      <c r="Q9" s="123"/>
      <c r="R9" s="123"/>
      <c r="S9" s="123"/>
      <c r="T9" s="124"/>
      <c r="U9" s="120">
        <v>4</v>
      </c>
      <c r="V9" s="123"/>
      <c r="W9" s="123"/>
      <c r="X9" s="123"/>
      <c r="Y9" s="124"/>
      <c r="Z9" s="120">
        <v>5</v>
      </c>
      <c r="AA9" s="123"/>
      <c r="AB9" s="123"/>
      <c r="AC9" s="123"/>
      <c r="AD9" s="124"/>
      <c r="AE9" s="120">
        <v>6</v>
      </c>
      <c r="AF9" s="123"/>
      <c r="AG9" s="123"/>
      <c r="AH9" s="123"/>
      <c r="AI9" s="124"/>
      <c r="AJ9" s="29" t="s">
        <v>0</v>
      </c>
      <c r="AK9" s="29" t="s">
        <v>1</v>
      </c>
      <c r="AL9" s="29" t="s">
        <v>2</v>
      </c>
    </row>
    <row r="10" spans="2:38" ht="14.25" customHeight="1">
      <c r="B10" s="20">
        <v>23</v>
      </c>
      <c r="C10" s="30">
        <v>1</v>
      </c>
      <c r="D10" s="36">
        <v>49</v>
      </c>
      <c r="E10" s="14" t="str">
        <f>IF(B10=0,"",INDEX(Nimet!$A$2:$D$251,B10,4))</f>
        <v>Esa Kallio, PuPy</v>
      </c>
      <c r="F10" s="128"/>
      <c r="G10" s="129"/>
      <c r="H10" s="129"/>
      <c r="I10" s="129"/>
      <c r="J10" s="130"/>
      <c r="K10" s="125" t="str">
        <f>CONCATENATE(AC34,"-",AE34)</f>
        <v>3-1</v>
      </c>
      <c r="L10" s="126"/>
      <c r="M10" s="126"/>
      <c r="N10" s="126"/>
      <c r="O10" s="127"/>
      <c r="P10" s="125" t="str">
        <f>CONCATENATE(AC26,"-",AE26)</f>
        <v>3-2</v>
      </c>
      <c r="Q10" s="126"/>
      <c r="R10" s="126"/>
      <c r="S10" s="126"/>
      <c r="T10" s="127"/>
      <c r="U10" s="125" t="str">
        <f>CONCATENATE(AC22,"-",AE22)</f>
        <v>3-0</v>
      </c>
      <c r="V10" s="126"/>
      <c r="W10" s="126"/>
      <c r="X10" s="126"/>
      <c r="Y10" s="127"/>
      <c r="Z10" s="125" t="str">
        <f>CONCATENATE(AC18,"-",AE18)</f>
        <v>3-0</v>
      </c>
      <c r="AA10" s="126"/>
      <c r="AB10" s="126"/>
      <c r="AC10" s="126"/>
      <c r="AD10" s="127"/>
      <c r="AE10" s="125" t="str">
        <f>CONCATENATE(AC30,"-",AE30)</f>
        <v>0-0</v>
      </c>
      <c r="AF10" s="126"/>
      <c r="AG10" s="126"/>
      <c r="AH10" s="126"/>
      <c r="AI10" s="127"/>
      <c r="AJ10" s="29" t="str">
        <f>CONCATENATE(AG18+AG22+AG26+AG30+AG34,"-",AI18+AI22+AI26+AI30+AI34)</f>
        <v>4-0</v>
      </c>
      <c r="AK10" s="29" t="str">
        <f>CONCATENATE(AC18+AC22+AC26+AC30+AC34,"-",AE18+AE22+AE26+AE30+AE34)</f>
        <v>12-3</v>
      </c>
      <c r="AL10" s="70" t="s">
        <v>30</v>
      </c>
    </row>
    <row r="11" spans="2:38" ht="14.25" customHeight="1">
      <c r="B11" s="20">
        <v>20</v>
      </c>
      <c r="C11" s="30">
        <v>2</v>
      </c>
      <c r="D11" s="36">
        <v>99</v>
      </c>
      <c r="E11" s="14" t="str">
        <f>IF(B11=0,"",INDEX(Nimet!$A$2:$D$251,B11,4))</f>
        <v>Teemu Oinas, OPT-86</v>
      </c>
      <c r="F11" s="125" t="str">
        <f>CONCATENATE(AE34,"-",AC34)</f>
        <v>1-3</v>
      </c>
      <c r="G11" s="126"/>
      <c r="H11" s="126"/>
      <c r="I11" s="126"/>
      <c r="J11" s="127"/>
      <c r="K11" s="128"/>
      <c r="L11" s="129"/>
      <c r="M11" s="129"/>
      <c r="N11" s="129"/>
      <c r="O11" s="130"/>
      <c r="P11" s="125" t="str">
        <f>CONCATENATE(AC31,"-",AE31)</f>
        <v>3-0</v>
      </c>
      <c r="Q11" s="126"/>
      <c r="R11" s="126"/>
      <c r="S11" s="126"/>
      <c r="T11" s="127"/>
      <c r="U11" s="125" t="str">
        <f>CONCATENATE(AC19,"-",AE19)</f>
        <v>3-1</v>
      </c>
      <c r="V11" s="126"/>
      <c r="W11" s="126"/>
      <c r="X11" s="126"/>
      <c r="Y11" s="127"/>
      <c r="Z11" s="125" t="str">
        <f>CONCATENATE(AC27,"-",AE27)</f>
        <v>3-1</v>
      </c>
      <c r="AA11" s="126"/>
      <c r="AB11" s="126"/>
      <c r="AC11" s="126"/>
      <c r="AD11" s="127"/>
      <c r="AE11" s="125" t="str">
        <f>CONCATENATE(AC23,"-",AE23)</f>
        <v>0-0</v>
      </c>
      <c r="AF11" s="121"/>
      <c r="AG11" s="121"/>
      <c r="AH11" s="121"/>
      <c r="AI11" s="122"/>
      <c r="AJ11" s="11" t="str">
        <f>CONCATENATE(AG19+AG23+AG27+AG31+AI34,"-",AI19+AI23+AI27+AI31+AG34)</f>
        <v>3-1</v>
      </c>
      <c r="AK11" s="29" t="str">
        <f>CONCATENATE(AC19+AC23+AC27+AC31+AE34,"-",AE19+AE23+AE27+AE31+AC34)</f>
        <v>10-5</v>
      </c>
      <c r="AL11" s="70" t="s">
        <v>31</v>
      </c>
    </row>
    <row r="12" spans="2:38" ht="14.25" customHeight="1">
      <c r="B12" s="20">
        <v>9</v>
      </c>
      <c r="C12" s="30">
        <v>3</v>
      </c>
      <c r="D12" s="36"/>
      <c r="E12" s="14" t="str">
        <f>IF(B12=0,"",INDEX(Nimet!$A$2:$D$251,B12,4))</f>
        <v>Jukka Dahlström, KoKu</v>
      </c>
      <c r="F12" s="125" t="str">
        <f>CONCATENATE(AE26,"-",AC26)</f>
        <v>2-3</v>
      </c>
      <c r="G12" s="126"/>
      <c r="H12" s="126"/>
      <c r="I12" s="126"/>
      <c r="J12" s="127"/>
      <c r="K12" s="125" t="str">
        <f>CONCATENATE(AE31,"-",AC31)</f>
        <v>0-3</v>
      </c>
      <c r="L12" s="126"/>
      <c r="M12" s="126"/>
      <c r="N12" s="126"/>
      <c r="O12" s="127"/>
      <c r="P12" s="128"/>
      <c r="Q12" s="129"/>
      <c r="R12" s="129"/>
      <c r="S12" s="129"/>
      <c r="T12" s="130"/>
      <c r="U12" s="125" t="str">
        <f>CONCATENATE(AC35,"-",AE35)</f>
        <v>1-3</v>
      </c>
      <c r="V12" s="126"/>
      <c r="W12" s="126"/>
      <c r="X12" s="126"/>
      <c r="Y12" s="127"/>
      <c r="Z12" s="125" t="str">
        <f>CONCATENATE(AC24,"-",AE24)</f>
        <v>3-0</v>
      </c>
      <c r="AA12" s="126"/>
      <c r="AB12" s="126"/>
      <c r="AC12" s="126"/>
      <c r="AD12" s="127"/>
      <c r="AE12" s="125" t="str">
        <f>CONCATENATE(AC20,"-",AE20)</f>
        <v>0-0</v>
      </c>
      <c r="AF12" s="126"/>
      <c r="AG12" s="126"/>
      <c r="AH12" s="126"/>
      <c r="AI12" s="127"/>
      <c r="AJ12" s="29" t="str">
        <f>CONCATENATE(AG20+AG24+AI26+AI31+AG35,"-",AI20+AI24+AG26+AG31+AI35)</f>
        <v>1-3</v>
      </c>
      <c r="AK12" s="29" t="str">
        <f>CONCATENATE(AC20+AC24+AE26+AE31+AC35,"-",AE20+AE24+AC26+AC31+AE35)</f>
        <v>6-9</v>
      </c>
      <c r="AL12" s="70" t="s">
        <v>143</v>
      </c>
    </row>
    <row r="13" spans="2:38" ht="14.25" customHeight="1">
      <c r="B13" s="20">
        <v>38</v>
      </c>
      <c r="C13" s="30">
        <v>4</v>
      </c>
      <c r="D13" s="36"/>
      <c r="E13" s="14" t="str">
        <f>IF(B13=0,"",INDEX(Nimet!$A$2:$D$251,B13,4))</f>
        <v>Lasse Vimpari, YNM</v>
      </c>
      <c r="F13" s="125" t="str">
        <f>CONCATENATE(AE22,"-",AC22)</f>
        <v>0-3</v>
      </c>
      <c r="G13" s="126"/>
      <c r="H13" s="126"/>
      <c r="I13" s="126"/>
      <c r="J13" s="127"/>
      <c r="K13" s="125" t="str">
        <f>CONCATENATE(AE19,"-",AC19)</f>
        <v>1-3</v>
      </c>
      <c r="L13" s="126"/>
      <c r="M13" s="126"/>
      <c r="N13" s="126"/>
      <c r="O13" s="127"/>
      <c r="P13" s="125" t="str">
        <f>CONCATENATE(AE35,"-",AC35)</f>
        <v>3-1</v>
      </c>
      <c r="Q13" s="126"/>
      <c r="R13" s="126"/>
      <c r="S13" s="126"/>
      <c r="T13" s="127"/>
      <c r="U13" s="128"/>
      <c r="V13" s="129"/>
      <c r="W13" s="129"/>
      <c r="X13" s="129"/>
      <c r="Y13" s="130"/>
      <c r="Z13" s="125" t="str">
        <f>CONCATENATE(AC32,"-",AE32)</f>
        <v>3-2</v>
      </c>
      <c r="AA13" s="126"/>
      <c r="AB13" s="126"/>
      <c r="AC13" s="126"/>
      <c r="AD13" s="127"/>
      <c r="AE13" s="125" t="str">
        <f>CONCATENATE(AC28,"-",AE28)</f>
        <v>0-0</v>
      </c>
      <c r="AF13" s="126"/>
      <c r="AG13" s="126"/>
      <c r="AH13" s="126"/>
      <c r="AI13" s="127"/>
      <c r="AJ13" s="29" t="str">
        <f>CONCATENATE(AI19+AI22+AG28+AG32+AI35,"-",AG19+AG22+AI28+AI32+AG35)</f>
        <v>2-2</v>
      </c>
      <c r="AK13" s="29" t="str">
        <f>CONCATENATE(AE19+AE22+AC28+AC32+AE35,"-",AC19+AC22+AE28+AE32+AC35)</f>
        <v>7-9</v>
      </c>
      <c r="AL13" s="70" t="s">
        <v>32</v>
      </c>
    </row>
    <row r="14" spans="2:38" ht="14.25" customHeight="1">
      <c r="B14" s="20">
        <v>17</v>
      </c>
      <c r="C14" s="30">
        <v>5</v>
      </c>
      <c r="D14" s="36"/>
      <c r="E14" s="14" t="str">
        <f>IF(B14=0,"",INDEX(Nimet!$A$2:$D$251,B14,4))</f>
        <v>Ossi Hella, KuPTS</v>
      </c>
      <c r="F14" s="125" t="str">
        <f>CONCATENATE(AE18,"-",AC18)</f>
        <v>0-3</v>
      </c>
      <c r="G14" s="126"/>
      <c r="H14" s="126"/>
      <c r="I14" s="126"/>
      <c r="J14" s="127"/>
      <c r="K14" s="125" t="str">
        <f>CONCATENATE(AE27,"-",AC27)</f>
        <v>1-3</v>
      </c>
      <c r="L14" s="126"/>
      <c r="M14" s="126"/>
      <c r="N14" s="126"/>
      <c r="O14" s="127"/>
      <c r="P14" s="125" t="str">
        <f>CONCATENATE(AE24,"-",AC24)</f>
        <v>0-3</v>
      </c>
      <c r="Q14" s="126"/>
      <c r="R14" s="126"/>
      <c r="S14" s="126"/>
      <c r="T14" s="127"/>
      <c r="U14" s="125" t="str">
        <f>CONCATENATE(AE32,"-",AC32)</f>
        <v>2-3</v>
      </c>
      <c r="V14" s="126"/>
      <c r="W14" s="126"/>
      <c r="X14" s="126"/>
      <c r="Y14" s="127"/>
      <c r="Z14" s="128"/>
      <c r="AA14" s="129"/>
      <c r="AB14" s="129"/>
      <c r="AC14" s="129"/>
      <c r="AD14" s="130"/>
      <c r="AE14" s="125" t="str">
        <f>CONCATENATE(AC36,"-",AE36)</f>
        <v>0-0</v>
      </c>
      <c r="AF14" s="126"/>
      <c r="AG14" s="126"/>
      <c r="AH14" s="126"/>
      <c r="AI14" s="127"/>
      <c r="AJ14" s="29" t="str">
        <f>CONCATENATE(AI18+AI24+AI27+AI32+AG36,"-",AG18+AG24+AG27+AG32+AI36)</f>
        <v>0-4</v>
      </c>
      <c r="AK14" s="29" t="str">
        <f>CONCATENATE(AE18+AE24+AE27+AE32+AC36,"-",AC18+AC24+AC27+AC32+AE36)</f>
        <v>3-12</v>
      </c>
      <c r="AL14" s="70" t="s">
        <v>142</v>
      </c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25" t="str">
        <f>CONCATENATE(AE30,"-",AC30)</f>
        <v>0-0</v>
      </c>
      <c r="G15" s="126"/>
      <c r="H15" s="126"/>
      <c r="I15" s="126"/>
      <c r="J15" s="127"/>
      <c r="K15" s="125" t="str">
        <f>CONCATENATE(AE23,"-",AC23)</f>
        <v>0-0</v>
      </c>
      <c r="L15" s="126"/>
      <c r="M15" s="126"/>
      <c r="N15" s="126"/>
      <c r="O15" s="127"/>
      <c r="P15" s="125" t="str">
        <f>CONCATENATE(AE20,"-",AC20)</f>
        <v>0-0</v>
      </c>
      <c r="Q15" s="126"/>
      <c r="R15" s="126"/>
      <c r="S15" s="126"/>
      <c r="T15" s="127"/>
      <c r="U15" s="125" t="str">
        <f>CONCATENATE(AE28,"-",AC28)</f>
        <v>0-0</v>
      </c>
      <c r="V15" s="126"/>
      <c r="W15" s="126"/>
      <c r="X15" s="126"/>
      <c r="Y15" s="127"/>
      <c r="Z15" s="125" t="str">
        <f>CONCATENATE(AE36,"-",AC36)</f>
        <v>0-0</v>
      </c>
      <c r="AA15" s="126"/>
      <c r="AB15" s="126"/>
      <c r="AC15" s="126"/>
      <c r="AD15" s="127"/>
      <c r="AE15" s="128"/>
      <c r="AF15" s="129"/>
      <c r="AG15" s="129"/>
      <c r="AH15" s="129"/>
      <c r="AI15" s="130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Esa Kallio, PuPy  -  Ossi Hella, KuPTS</v>
      </c>
      <c r="E18" s="80"/>
      <c r="F18" s="80"/>
      <c r="G18" s="80"/>
      <c r="H18" s="93">
        <v>11</v>
      </c>
      <c r="I18" s="81" t="s">
        <v>27</v>
      </c>
      <c r="J18" s="94">
        <v>5</v>
      </c>
      <c r="K18" s="72"/>
      <c r="L18" s="65">
        <v>11</v>
      </c>
      <c r="M18" s="71" t="s">
        <v>27</v>
      </c>
      <c r="N18" s="66">
        <v>4</v>
      </c>
      <c r="O18" s="72"/>
      <c r="P18" s="65">
        <v>11</v>
      </c>
      <c r="Q18" s="71" t="s">
        <v>27</v>
      </c>
      <c r="R18" s="66">
        <v>4</v>
      </c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3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1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Teemu Oinas, OPT-86  -  Lasse Vimpari, YNM</v>
      </c>
      <c r="E19" s="80"/>
      <c r="F19" s="80"/>
      <c r="G19" s="80"/>
      <c r="H19" s="93">
        <v>11</v>
      </c>
      <c r="I19" s="81" t="s">
        <v>27</v>
      </c>
      <c r="J19" s="94">
        <v>6</v>
      </c>
      <c r="K19" s="72"/>
      <c r="L19" s="65">
        <v>11</v>
      </c>
      <c r="M19" s="71" t="s">
        <v>27</v>
      </c>
      <c r="N19" s="66">
        <v>9</v>
      </c>
      <c r="O19" s="72"/>
      <c r="P19" s="65">
        <v>8</v>
      </c>
      <c r="Q19" s="71" t="s">
        <v>27</v>
      </c>
      <c r="R19" s="66">
        <v>11</v>
      </c>
      <c r="S19" s="73"/>
      <c r="T19" s="65">
        <v>11</v>
      </c>
      <c r="U19" s="71" t="s">
        <v>27</v>
      </c>
      <c r="V19" s="66">
        <v>7</v>
      </c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3</v>
      </c>
      <c r="AD19" s="75" t="s">
        <v>27</v>
      </c>
      <c r="AE19" s="76">
        <f>IF($H19-$J19&lt;0,1,0)+IF($L19-$N19&lt;0,1,0)+IF($P19-$R19&lt;0,1,0)+IF($T19-$V19&lt;0,1,0)+IF($X19-$Z19&lt;0,1,0)</f>
        <v>1</v>
      </c>
      <c r="AF19" s="77"/>
      <c r="AG19" s="78">
        <f>IF($AC19-$AE19&gt;0,1,0)</f>
        <v>1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Jukka Dahlström, KoKu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Esa Kallio, PuPy  -  Lasse Vimpari, YNM</v>
      </c>
      <c r="E22" s="80"/>
      <c r="F22" s="80"/>
      <c r="G22" s="80"/>
      <c r="H22" s="65">
        <v>11</v>
      </c>
      <c r="I22" s="71" t="s">
        <v>27</v>
      </c>
      <c r="J22" s="66">
        <v>3</v>
      </c>
      <c r="K22" s="72"/>
      <c r="L22" s="65">
        <v>11</v>
      </c>
      <c r="M22" s="71" t="s">
        <v>27</v>
      </c>
      <c r="N22" s="66">
        <v>4</v>
      </c>
      <c r="O22" s="72"/>
      <c r="P22" s="65">
        <v>11</v>
      </c>
      <c r="Q22" s="71" t="s">
        <v>27</v>
      </c>
      <c r="R22" s="66">
        <v>7</v>
      </c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3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1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Teemu Oinas, OPT-86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Jukka Dahlström, KoKu  -  Ossi Hella, KuPTS</v>
      </c>
      <c r="E24" s="80"/>
      <c r="F24" s="80"/>
      <c r="G24" s="80"/>
      <c r="H24" s="65">
        <v>11</v>
      </c>
      <c r="I24" s="71" t="s">
        <v>27</v>
      </c>
      <c r="J24" s="66">
        <v>2</v>
      </c>
      <c r="K24" s="72"/>
      <c r="L24" s="65">
        <v>11</v>
      </c>
      <c r="M24" s="71" t="s">
        <v>27</v>
      </c>
      <c r="N24" s="66">
        <v>3</v>
      </c>
      <c r="O24" s="72"/>
      <c r="P24" s="65">
        <v>11</v>
      </c>
      <c r="Q24" s="71" t="s">
        <v>27</v>
      </c>
      <c r="R24" s="66">
        <v>9</v>
      </c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3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1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Esa Kallio, PuPy  -  Jukka Dahlström, KoKu</v>
      </c>
      <c r="E26" s="80"/>
      <c r="F26" s="80"/>
      <c r="G26" s="80"/>
      <c r="H26" s="65">
        <v>13</v>
      </c>
      <c r="I26" s="71" t="s">
        <v>27</v>
      </c>
      <c r="J26" s="66">
        <v>11</v>
      </c>
      <c r="K26" s="72"/>
      <c r="L26" s="65">
        <v>10</v>
      </c>
      <c r="M26" s="71" t="s">
        <v>27</v>
      </c>
      <c r="N26" s="66">
        <v>12</v>
      </c>
      <c r="O26" s="72"/>
      <c r="P26" s="65">
        <v>8</v>
      </c>
      <c r="Q26" s="71" t="s">
        <v>27</v>
      </c>
      <c r="R26" s="66">
        <v>11</v>
      </c>
      <c r="S26" s="73"/>
      <c r="T26" s="65">
        <v>11</v>
      </c>
      <c r="U26" s="71" t="s">
        <v>27</v>
      </c>
      <c r="V26" s="66">
        <v>8</v>
      </c>
      <c r="W26" s="73"/>
      <c r="X26" s="65">
        <v>11</v>
      </c>
      <c r="Y26" s="71" t="s">
        <v>27</v>
      </c>
      <c r="Z26" s="66">
        <v>6</v>
      </c>
      <c r="AA26" s="72"/>
      <c r="AB26" s="72"/>
      <c r="AC26" s="74">
        <f>IF($H26-$J26&gt;0,1,0)+IF($L26-$N26&gt;0,1,0)+IF($P26-$R26&gt;0,1,0)+IF($T26-$V26&gt;0,1,0)+IF($X26-$Z26&gt;0,1,0)</f>
        <v>3</v>
      </c>
      <c r="AD26" s="75" t="s">
        <v>27</v>
      </c>
      <c r="AE26" s="76">
        <f>IF($H26-$J26&lt;0,1,0)+IF($L26-$N26&lt;0,1,0)+IF($P26-$R26&lt;0,1,0)+IF($T26-$V26&lt;0,1,0)+IF($X26-$Z26&lt;0,1,0)</f>
        <v>2</v>
      </c>
      <c r="AF26" s="77"/>
      <c r="AG26" s="78">
        <f>IF($AC26-$AE26&gt;0,1,0)</f>
        <v>1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Teemu Oinas, OPT-86  -  Ossi Hella, KuPTS</v>
      </c>
      <c r="E27" s="80"/>
      <c r="F27" s="80"/>
      <c r="G27" s="80"/>
      <c r="H27" s="65">
        <v>11</v>
      </c>
      <c r="I27" s="71" t="s">
        <v>27</v>
      </c>
      <c r="J27" s="66">
        <v>3</v>
      </c>
      <c r="K27" s="72"/>
      <c r="L27" s="65">
        <v>11</v>
      </c>
      <c r="M27" s="71" t="s">
        <v>27</v>
      </c>
      <c r="N27" s="66">
        <v>13</v>
      </c>
      <c r="O27" s="72"/>
      <c r="P27" s="65">
        <v>11</v>
      </c>
      <c r="Q27" s="71" t="s">
        <v>27</v>
      </c>
      <c r="R27" s="66">
        <v>9</v>
      </c>
      <c r="S27" s="73"/>
      <c r="T27" s="65">
        <v>11</v>
      </c>
      <c r="U27" s="71" t="s">
        <v>27</v>
      </c>
      <c r="V27" s="66">
        <v>7</v>
      </c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3</v>
      </c>
      <c r="AD27" s="75" t="s">
        <v>27</v>
      </c>
      <c r="AE27" s="76">
        <f>IF($H27-$J27&lt;0,1,0)+IF($L27-$N27&lt;0,1,0)+IF($P27-$R27&lt;0,1,0)+IF($T27-$V27&lt;0,1,0)+IF($X27-$Z27&lt;0,1,0)</f>
        <v>1</v>
      </c>
      <c r="AF27" s="77"/>
      <c r="AG27" s="78">
        <f>IF($AC27-$AE27&gt;0,1,0)</f>
        <v>1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Lasse Vimpari, YNM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Esa Kallio, PuPy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Teemu Oinas, OPT-86  -  Jukka Dahlström, KoKu</v>
      </c>
      <c r="E31" s="80"/>
      <c r="F31" s="80"/>
      <c r="G31" s="80"/>
      <c r="H31" s="65">
        <v>11</v>
      </c>
      <c r="I31" s="71" t="s">
        <v>27</v>
      </c>
      <c r="J31" s="66">
        <v>4</v>
      </c>
      <c r="K31" s="72"/>
      <c r="L31" s="65">
        <v>11</v>
      </c>
      <c r="M31" s="71" t="s">
        <v>27</v>
      </c>
      <c r="N31" s="66">
        <v>9</v>
      </c>
      <c r="O31" s="72"/>
      <c r="P31" s="65">
        <v>11</v>
      </c>
      <c r="Q31" s="71" t="s">
        <v>27</v>
      </c>
      <c r="R31" s="66">
        <v>7</v>
      </c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3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1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Lasse Vimpari, YNM  -  Ossi Hella, KuPTS</v>
      </c>
      <c r="E32" s="80"/>
      <c r="F32" s="80"/>
      <c r="G32" s="80"/>
      <c r="H32" s="65">
        <v>11</v>
      </c>
      <c r="I32" s="71" t="s">
        <v>27</v>
      </c>
      <c r="J32" s="66">
        <v>4</v>
      </c>
      <c r="K32" s="72"/>
      <c r="L32" s="65">
        <v>11</v>
      </c>
      <c r="M32" s="71" t="s">
        <v>27</v>
      </c>
      <c r="N32" s="66">
        <v>8</v>
      </c>
      <c r="O32" s="72"/>
      <c r="P32" s="65">
        <v>8</v>
      </c>
      <c r="Q32" s="71" t="s">
        <v>27</v>
      </c>
      <c r="R32" s="66">
        <v>11</v>
      </c>
      <c r="S32" s="73"/>
      <c r="T32" s="65">
        <v>10</v>
      </c>
      <c r="U32" s="71" t="s">
        <v>27</v>
      </c>
      <c r="V32" s="66">
        <v>12</v>
      </c>
      <c r="W32" s="73"/>
      <c r="X32" s="65">
        <v>11</v>
      </c>
      <c r="Y32" s="71" t="s">
        <v>27</v>
      </c>
      <c r="Z32" s="66">
        <v>3</v>
      </c>
      <c r="AA32" s="72"/>
      <c r="AB32" s="72"/>
      <c r="AC32" s="74">
        <f>IF($H32-$J32&gt;0,1,0)+IF($L32-$N32&gt;0,1,0)+IF($P32-$R32&gt;0,1,0)+IF($T32-$V32&gt;0,1,0)+IF($X32-$Z32&gt;0,1,0)</f>
        <v>3</v>
      </c>
      <c r="AD32" s="75" t="s">
        <v>27</v>
      </c>
      <c r="AE32" s="76">
        <f>IF($H32-$J32&lt;0,1,0)+IF($L32-$N32&lt;0,1,0)+IF($P32-$R32&lt;0,1,0)+IF($T32-$V32&lt;0,1,0)+IF($X32-$Z32&lt;0,1,0)</f>
        <v>2</v>
      </c>
      <c r="AF32" s="77"/>
      <c r="AG32" s="78">
        <f>IF($AC32-$AE32&gt;0,1,0)</f>
        <v>1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Esa Kallio, PuPy  -  Teemu Oinas, OPT-86</v>
      </c>
      <c r="E34" s="80"/>
      <c r="F34" s="80"/>
      <c r="G34" s="80"/>
      <c r="H34" s="65">
        <v>11</v>
      </c>
      <c r="I34" s="71" t="s">
        <v>27</v>
      </c>
      <c r="J34" s="66">
        <v>5</v>
      </c>
      <c r="K34" s="72"/>
      <c r="L34" s="65">
        <v>8</v>
      </c>
      <c r="M34" s="71" t="s">
        <v>27</v>
      </c>
      <c r="N34" s="66">
        <v>11</v>
      </c>
      <c r="O34" s="72"/>
      <c r="P34" s="65">
        <v>11</v>
      </c>
      <c r="Q34" s="71" t="s">
        <v>27</v>
      </c>
      <c r="R34" s="66">
        <v>6</v>
      </c>
      <c r="S34" s="73"/>
      <c r="T34" s="65">
        <v>11</v>
      </c>
      <c r="U34" s="71" t="s">
        <v>27</v>
      </c>
      <c r="V34" s="66">
        <v>7</v>
      </c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3</v>
      </c>
      <c r="AD34" s="75" t="s">
        <v>27</v>
      </c>
      <c r="AE34" s="76">
        <f>IF($H34-$J34&lt;0,1,0)+IF($L34-$N34&lt;0,1,0)+IF($P34-$R34&lt;0,1,0)+IF($T34-$V34&lt;0,1,0)+IF($X34-$Z34&lt;0,1,0)</f>
        <v>1</v>
      </c>
      <c r="AF34" s="77"/>
      <c r="AG34" s="78">
        <f>IF($AC34-$AE34&gt;0,1,0)</f>
        <v>1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Jukka Dahlström, KoKu  -  Lasse Vimpari, YNM</v>
      </c>
      <c r="E35" s="80"/>
      <c r="F35" s="80"/>
      <c r="G35" s="80"/>
      <c r="H35" s="65">
        <v>11</v>
      </c>
      <c r="I35" s="71" t="s">
        <v>27</v>
      </c>
      <c r="J35" s="66">
        <v>13</v>
      </c>
      <c r="K35" s="72"/>
      <c r="L35" s="65">
        <v>11</v>
      </c>
      <c r="M35" s="71" t="s">
        <v>27</v>
      </c>
      <c r="N35" s="66">
        <v>9</v>
      </c>
      <c r="O35" s="72"/>
      <c r="P35" s="65">
        <v>7</v>
      </c>
      <c r="Q35" s="71" t="s">
        <v>27</v>
      </c>
      <c r="R35" s="66">
        <v>11</v>
      </c>
      <c r="S35" s="73"/>
      <c r="T35" s="65">
        <v>8</v>
      </c>
      <c r="U35" s="71" t="s">
        <v>27</v>
      </c>
      <c r="V35" s="66">
        <v>11</v>
      </c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1</v>
      </c>
      <c r="AD35" s="75" t="s">
        <v>27</v>
      </c>
      <c r="AE35" s="76">
        <f>IF($H35-$J35&lt;0,1,0)+IF($L35-$N35&lt;0,1,0)+IF($P35-$R35&lt;0,1,0)+IF($T35-$V35&lt;0,1,0)+IF($X35-$Z35&lt;0,1,0)</f>
        <v>3</v>
      </c>
      <c r="AF35" s="77"/>
      <c r="AG35" s="78">
        <f>IF($AC35-$AE35&gt;0,1,0)</f>
        <v>0</v>
      </c>
      <c r="AH35" s="67" t="s">
        <v>27</v>
      </c>
      <c r="AI35" s="79">
        <f>IF($AC35-$AE35&lt;0,1,0)</f>
        <v>1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Ossi Hella, KuPTS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mergeCells count="42">
    <mergeCell ref="AE13:AI13"/>
    <mergeCell ref="AE14:AI14"/>
    <mergeCell ref="AE15:AI15"/>
    <mergeCell ref="AE9:AI9"/>
    <mergeCell ref="AE10:AI10"/>
    <mergeCell ref="AE11:AI11"/>
    <mergeCell ref="AE12:AI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Z9:AD9"/>
    <mergeCell ref="Z10:AD10"/>
    <mergeCell ref="Z11:AD11"/>
    <mergeCell ref="Z12:AD12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U9:Y9"/>
    <mergeCell ref="U10:Y10"/>
    <mergeCell ref="U11:Y11"/>
    <mergeCell ref="P11:T11"/>
    <mergeCell ref="P10:T10"/>
    <mergeCell ref="P9:T9"/>
    <mergeCell ref="U14:Y14"/>
    <mergeCell ref="U15:Y15"/>
    <mergeCell ref="P13:T13"/>
    <mergeCell ref="P12:T12"/>
    <mergeCell ref="U12:Y12"/>
    <mergeCell ref="U13:Y13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C1:J17"/>
  <sheetViews>
    <sheetView showGridLines="0" zoomScale="75" zoomScaleNormal="75" workbookViewId="0" topLeftCell="A1">
      <selection activeCell="A1" sqref="A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85</v>
      </c>
    </row>
    <row r="2" ht="15" customHeight="1">
      <c r="D2" s="10" t="s">
        <v>59</v>
      </c>
    </row>
    <row r="3" spans="4:10" ht="15" customHeight="1">
      <c r="D3" s="10" t="s">
        <v>90</v>
      </c>
      <c r="G3" s="22" t="s">
        <v>30</v>
      </c>
      <c r="H3" s="3" t="str">
        <f>IF(I12="","",VLOOKUP(I12,D9:F16,3))</f>
        <v>Pekka Ågren, OPT-86</v>
      </c>
      <c r="J3" s="1" t="str">
        <f>IF(I13="","",I13)</f>
        <v>6,3,6</v>
      </c>
    </row>
    <row r="4" spans="4:8" ht="15" customHeight="1">
      <c r="D4" s="9"/>
      <c r="G4" s="22" t="s">
        <v>31</v>
      </c>
      <c r="H4" s="1" t="str">
        <f>IF(I12="","",IF(H10=I12,VLOOKUP(H14,D9:F16,3),VLOOKUP(H14,D9:F16,3)))</f>
        <v>Pertti Hella, KuPTS</v>
      </c>
    </row>
    <row r="5" spans="4:8" ht="15" customHeight="1">
      <c r="D5" s="9"/>
      <c r="G5" s="22" t="s">
        <v>32</v>
      </c>
      <c r="H5" s="1" t="str">
        <f>IF(H10="","",IF(G9=H10,VLOOKUP(G11,$D$9:$F$16,3),VLOOKUP(G9,$D$9:$F$16,3)))</f>
        <v>Teemu Oinas, OPT-86</v>
      </c>
    </row>
    <row r="6" spans="4:8" ht="15" customHeight="1">
      <c r="D6" s="9"/>
      <c r="G6" s="22" t="s">
        <v>32</v>
      </c>
      <c r="H6" s="1" t="str">
        <f>IF(H14="","",IF(G13=H14,VLOOKUP(G15,$D$9:$F$16,3),VLOOKUP(G13,$D$9:$F$16,3)))</f>
        <v>Esa Kallio, PuPy</v>
      </c>
    </row>
    <row r="8" spans="4:6" ht="15" customHeight="1">
      <c r="D8" s="2"/>
      <c r="E8" s="2"/>
      <c r="F8" s="2"/>
    </row>
    <row r="9" spans="3:10" ht="14.25" customHeight="1">
      <c r="C9" s="20">
        <v>21</v>
      </c>
      <c r="D9" s="49">
        <v>1</v>
      </c>
      <c r="E9" s="44"/>
      <c r="F9" s="5" t="str">
        <f>IF(C9=0,"",INDEX(Nimet!$A$2:$D$251,C9,4))</f>
        <v>Pekka Ågren, OPT-86</v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34" t="s">
        <v>144</v>
      </c>
      <c r="I11" s="23"/>
      <c r="J11" s="6"/>
    </row>
    <row r="12" spans="3:10" ht="14.25" customHeight="1">
      <c r="C12" s="20">
        <v>20</v>
      </c>
      <c r="D12" s="50">
        <v>4</v>
      </c>
      <c r="E12" s="45"/>
      <c r="F12" s="4" t="str">
        <f>IF(C12=0,"",INDEX(Nimet!$A$2:$D$251,C12,4))</f>
        <v>Teemu Oinas, OPT-86</v>
      </c>
      <c r="G12" s="33"/>
      <c r="H12" s="25"/>
      <c r="I12" s="41">
        <v>1</v>
      </c>
      <c r="J12" s="6"/>
    </row>
    <row r="13" spans="3:10" ht="14.25" customHeight="1">
      <c r="C13" s="20">
        <v>18</v>
      </c>
      <c r="D13" s="49">
        <v>5</v>
      </c>
      <c r="E13" s="44"/>
      <c r="F13" s="5" t="str">
        <f>IF(C13=0,"",INDEX(Nimet!$A$2:$D$251,C13,4))</f>
        <v>Pertti Hella, KuPTS</v>
      </c>
      <c r="G13" s="40">
        <v>5</v>
      </c>
      <c r="H13" s="25"/>
      <c r="I13" s="35" t="s">
        <v>146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>
        <v>5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3" t="s">
        <v>145</v>
      </c>
      <c r="I15" s="23"/>
      <c r="J15" s="6"/>
    </row>
    <row r="16" spans="3:10" ht="14.25" customHeight="1">
      <c r="C16" s="20">
        <v>23</v>
      </c>
      <c r="D16" s="50">
        <v>8</v>
      </c>
      <c r="E16" s="45"/>
      <c r="F16" s="4" t="str">
        <f>IF(C16=0,"",INDEX(Nimet!$A$2:$D$251,C16,4))</f>
        <v>Esa Kallio, PuPy</v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 Dahlstrom</cp:lastModifiedBy>
  <cp:lastPrinted>2007-02-17T15:56:00Z</cp:lastPrinted>
  <dcterms:created xsi:type="dcterms:W3CDTF">2000-10-06T05:15:15Z</dcterms:created>
  <dcterms:modified xsi:type="dcterms:W3CDTF">2007-02-18T16:44:10Z</dcterms:modified>
  <cp:category/>
  <cp:version/>
  <cp:contentType/>
  <cp:contentStatus/>
</cp:coreProperties>
</file>